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sandra.vidic\Desktop\2020\FINANCIJSKI PLANOVI\2023\Rebalans 2023\Rebalans-ažurirano\"/>
    </mc:Choice>
  </mc:AlternateContent>
  <xr:revisionPtr revIDLastSave="0" documentId="13_ncr:1_{4C3E667E-187F-4FD3-B1DB-0C1160F67BFC}" xr6:coauthVersionLast="37" xr6:coauthVersionMax="47" xr10:uidLastSave="{00000000-0000-0000-0000-000000000000}"/>
  <bookViews>
    <workbookView xWindow="0" yWindow="0" windowWidth="28800" windowHeight="11025" xr2:uid="{00000000-000D-0000-FFFF-FFFF00000000}"/>
  </bookViews>
  <sheets>
    <sheet name="posebni dio FFRI" sheetId="7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7" l="1"/>
  <c r="C63" i="7"/>
  <c r="C60" i="7"/>
  <c r="C55" i="7"/>
  <c r="C54" i="7"/>
  <c r="C48" i="7"/>
  <c r="C47" i="7"/>
  <c r="C23" i="7"/>
  <c r="E85" i="7" l="1"/>
  <c r="D85" i="7"/>
  <c r="C85" i="7"/>
  <c r="E79" i="7"/>
  <c r="D79" i="7"/>
  <c r="C79" i="7"/>
  <c r="D16" i="7"/>
  <c r="E16" i="7"/>
  <c r="C16" i="7"/>
  <c r="C78" i="7" l="1"/>
  <c r="E78" i="7"/>
  <c r="D78" i="7"/>
  <c r="E53" i="7"/>
  <c r="D21" i="7" l="1"/>
  <c r="D20" i="7" s="1"/>
  <c r="E21" i="7"/>
  <c r="E20" i="7" s="1"/>
  <c r="D30" i="7"/>
  <c r="E30" i="7"/>
  <c r="D31" i="7"/>
  <c r="E31" i="7"/>
  <c r="D33" i="7"/>
  <c r="E33" i="7"/>
  <c r="D34" i="7"/>
  <c r="E34" i="7"/>
  <c r="D15" i="7"/>
  <c r="D39" i="7"/>
  <c r="D38" i="7" s="1"/>
  <c r="E39" i="7"/>
  <c r="D46" i="7"/>
  <c r="E46" i="7"/>
  <c r="D53" i="7"/>
  <c r="D61" i="7"/>
  <c r="E61" i="7"/>
  <c r="D71" i="7"/>
  <c r="E71" i="7"/>
  <c r="E15" i="7" l="1"/>
  <c r="E38" i="7"/>
  <c r="E45" i="7"/>
  <c r="D45" i="7"/>
  <c r="D14" i="7" s="1"/>
  <c r="E14" i="7" l="1"/>
  <c r="E3" i="7"/>
  <c r="D3" i="7"/>
  <c r="C31" i="7"/>
  <c r="C34" i="7"/>
  <c r="C15" i="7"/>
  <c r="C21" i="7"/>
  <c r="C30" i="7"/>
  <c r="C33" i="7"/>
  <c r="C39" i="7"/>
  <c r="C38" i="7" s="1"/>
  <c r="C46" i="7"/>
  <c r="C53" i="7"/>
  <c r="C61" i="7"/>
  <c r="C71" i="7"/>
  <c r="C20" i="7" l="1"/>
  <c r="C45" i="7"/>
  <c r="C3" i="7"/>
</calcChain>
</file>

<file path=xl/sharedStrings.xml><?xml version="1.0" encoding="utf-8"?>
<sst xmlns="http://schemas.openxmlformats.org/spreadsheetml/2006/main" count="149" uniqueCount="57">
  <si>
    <t>Opći prihodi i primici</t>
  </si>
  <si>
    <t>A621002</t>
  </si>
  <si>
    <t>REDOVNA DJELATNOST SVEUČILIŠTA U RIJECI</t>
  </si>
  <si>
    <t>A621038</t>
  </si>
  <si>
    <t>PRAVOMOĆNE SUDSKE PRESUDE</t>
  </si>
  <si>
    <t>A622122</t>
  </si>
  <si>
    <t>PROGRAMSKO FINANCIRANJE JAVNIH VISOKIH UČILIŠTA</t>
  </si>
  <si>
    <t>43</t>
  </si>
  <si>
    <t>Ostali prihodi za posebne namjene</t>
  </si>
  <si>
    <t>Pomoći EU</t>
  </si>
  <si>
    <t>Ostale pomoći</t>
  </si>
  <si>
    <t>Donacije</t>
  </si>
  <si>
    <t>EU PROJEKTI SVEUČILIŠTA U RIJECI (IZ EVIDENCIJSKIH PRIHODA)</t>
  </si>
  <si>
    <t>31</t>
  </si>
  <si>
    <t>Vlastiti prihodi</t>
  </si>
  <si>
    <t>REDOVNA DJELATNOST SVEUČILIŠTA U RIJECI (IZ EVIDENCIJSKIH PRIHODA)</t>
  </si>
  <si>
    <t>Mehanizam za oporavak i otpornost</t>
  </si>
  <si>
    <t>Fond solidarnosti Europske unije – potres</t>
  </si>
  <si>
    <t>32</t>
  </si>
  <si>
    <t>34</t>
  </si>
  <si>
    <t>37</t>
  </si>
  <si>
    <t>41</t>
  </si>
  <si>
    <t>42</t>
  </si>
  <si>
    <t>38</t>
  </si>
  <si>
    <t>45</t>
  </si>
  <si>
    <t>36</t>
  </si>
  <si>
    <t>11</t>
  </si>
  <si>
    <t>Materijalni rashodi</t>
  </si>
  <si>
    <t>Rashodi za zaposlene</t>
  </si>
  <si>
    <t>Financijski rashodi</t>
  </si>
  <si>
    <t>Naknade građanima i kućanstvima na temelju osiguranja i druge naknade</t>
  </si>
  <si>
    <t>Rashodi za nabavu proizvedene dugotrajne imovine</t>
  </si>
  <si>
    <t>Rashodi za dodatna ulaganja na nefinancijskoj imovini</t>
  </si>
  <si>
    <t>Pomoći dane u inozemstvo i unutar općeg proračuna</t>
  </si>
  <si>
    <t>Ostali rashodi</t>
  </si>
  <si>
    <t>52</t>
  </si>
  <si>
    <t>Rashodi za nabavu neproizvedene dugotrajne imovine</t>
  </si>
  <si>
    <t>61</t>
  </si>
  <si>
    <t>IZVRŠENJE
2022.</t>
  </si>
  <si>
    <t>TEKUĆI PLAN
2023.</t>
  </si>
  <si>
    <t xml:space="preserve"> PROGRAMI VJEŽBAONICA VISOKIH UČILIŠTA</t>
  </si>
  <si>
    <t xml:space="preserve">A679089 </t>
  </si>
  <si>
    <t xml:space="preserve">Plaće za redovan rad  </t>
  </si>
  <si>
    <t>Doprinosi za obvezno zdravstveno osiguranje</t>
  </si>
  <si>
    <t>Doprinosi za obvezno osiguranje  u slučaju nezaposlenosti</t>
  </si>
  <si>
    <t xml:space="preserve">A621181 </t>
  </si>
  <si>
    <t xml:space="preserve">       A679072</t>
  </si>
  <si>
    <t>'Rashodi za nabavu proizvedene dugotrajne imovine</t>
  </si>
  <si>
    <t>UKUPNO IZVORI</t>
  </si>
  <si>
    <t xml:space="preserve">UKUPNO AKTIVNOSTI </t>
  </si>
  <si>
    <t>REBALANS 2023.</t>
  </si>
  <si>
    <t>Europski socijalni fond (ESF)</t>
  </si>
  <si>
    <t>K679106</t>
  </si>
  <si>
    <t>Sredstva učešća za pomoći</t>
  </si>
  <si>
    <t>NAZIV PRORAČUNSKOG KORISNIKA:                    SVEUČILIŠTE U RIJECI, FILOZOFSKI FAKULTET</t>
  </si>
  <si>
    <t>BROJČANA OZNAKA PRORAČUNSKOG KORISNIKA:   22857</t>
  </si>
  <si>
    <t>Sredtav učešća za pomoći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</si>
</sst>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</font>
    <font>
      <b/>
      <sz val="16"/>
      <name val="Arial"/>
      <family val="2"/>
      <charset val="238"/>
    </font>
    <font>
      <b/>
      <sz val="10"/>
      <color indexed="44"/>
      <name val="Arial"/>
      <family val="2"/>
      <charset val="238"/>
    </font>
    <font>
      <sz val="8"/>
      <name val="Arial"/>
      <family val="2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medium">
        <color indexed="64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18"/>
      </right>
      <top/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/>
      <diagonal/>
    </border>
    <border>
      <left style="medium">
        <color indexed="64"/>
      </left>
      <right style="thin">
        <color indexed="18"/>
      </right>
      <top/>
      <bottom/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80"/>
      </left>
      <right style="thin">
        <color rgb="FF000080"/>
      </right>
      <top/>
      <bottom style="thin">
        <color rgb="FF00008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/>
      <bottom style="thin">
        <color indexed="18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/>
      <diagonal/>
    </border>
    <border>
      <left style="thin">
        <color indexed="1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medium">
        <color indexed="64"/>
      </bottom>
      <diagonal/>
    </border>
  </borders>
  <cellStyleXfs count="52">
    <xf numFmtId="0" fontId="0" fillId="0" borderId="0"/>
    <xf numFmtId="0" fontId="1" fillId="2" borderId="1" applyNumberFormat="0" applyProtection="0">
      <alignment horizontal="left" vertical="center" indent="1"/>
    </xf>
    <xf numFmtId="0" fontId="2" fillId="3" borderId="1" applyNumberFormat="0" applyProtection="0">
      <alignment horizontal="left" vertical="center" indent="1"/>
    </xf>
    <xf numFmtId="0" fontId="3" fillId="0" borderId="0"/>
    <xf numFmtId="0" fontId="2" fillId="4" borderId="1" applyNumberFormat="0" applyProtection="0">
      <alignment horizontal="left" vertical="center" wrapText="1" indent="1"/>
    </xf>
    <xf numFmtId="4" fontId="4" fillId="5" borderId="1" applyNumberFormat="0" applyProtection="0">
      <alignment vertical="center"/>
    </xf>
    <xf numFmtId="0" fontId="2" fillId="6" borderId="1" applyNumberFormat="0" applyProtection="0">
      <alignment horizontal="left" vertical="center" wrapText="1" indent="1"/>
    </xf>
    <xf numFmtId="0" fontId="2" fillId="3" borderId="1" applyNumberFormat="0" applyProtection="0">
      <alignment horizontal="left" vertical="center" wrapText="1" indent="1"/>
    </xf>
    <xf numFmtId="4" fontId="4" fillId="7" borderId="1" applyNumberFormat="0" applyProtection="0">
      <alignment horizontal="right" vertical="center"/>
    </xf>
    <xf numFmtId="4" fontId="5" fillId="5" borderId="1" applyNumberFormat="0" applyProtection="0">
      <alignment vertical="center"/>
    </xf>
    <xf numFmtId="4" fontId="4" fillId="5" borderId="1" applyNumberFormat="0" applyProtection="0">
      <alignment horizontal="left" vertical="center" indent="1"/>
    </xf>
    <xf numFmtId="4" fontId="4" fillId="5" borderId="1" applyNumberFormat="0" applyProtection="0">
      <alignment horizontal="left" vertical="center" indent="1"/>
    </xf>
    <xf numFmtId="4" fontId="4" fillId="8" borderId="1" applyNumberFormat="0" applyProtection="0">
      <alignment horizontal="right" vertical="center"/>
    </xf>
    <xf numFmtId="4" fontId="4" fillId="9" borderId="1" applyNumberFormat="0" applyProtection="0">
      <alignment horizontal="right" vertical="center"/>
    </xf>
    <xf numFmtId="4" fontId="4" fillId="10" borderId="1" applyNumberFormat="0" applyProtection="0">
      <alignment horizontal="right" vertical="center"/>
    </xf>
    <xf numFmtId="4" fontId="4" fillId="11" borderId="1" applyNumberFormat="0" applyProtection="0">
      <alignment horizontal="right" vertical="center"/>
    </xf>
    <xf numFmtId="4" fontId="4" fillId="12" borderId="1" applyNumberFormat="0" applyProtection="0">
      <alignment horizontal="right" vertical="center"/>
    </xf>
    <xf numFmtId="4" fontId="4" fillId="13" borderId="1" applyNumberFormat="0" applyProtection="0">
      <alignment horizontal="right" vertical="center"/>
    </xf>
    <xf numFmtId="4" fontId="4" fillId="14" borderId="1" applyNumberFormat="0" applyProtection="0">
      <alignment horizontal="right" vertical="center"/>
    </xf>
    <xf numFmtId="4" fontId="4" fillId="15" borderId="1" applyNumberFormat="0" applyProtection="0">
      <alignment horizontal="right" vertical="center"/>
    </xf>
    <xf numFmtId="4" fontId="4" fillId="16" borderId="1" applyNumberFormat="0" applyProtection="0">
      <alignment horizontal="right" vertical="center"/>
    </xf>
    <xf numFmtId="4" fontId="6" fillId="17" borderId="1" applyNumberFormat="0" applyProtection="0">
      <alignment horizontal="left" vertical="center" indent="1"/>
    </xf>
    <xf numFmtId="4" fontId="4" fillId="7" borderId="2" applyNumberFormat="0" applyProtection="0">
      <alignment horizontal="left" vertical="center" indent="1"/>
    </xf>
    <xf numFmtId="4" fontId="7" fillId="18" borderId="0" applyNumberFormat="0" applyProtection="0">
      <alignment horizontal="left" vertical="center" indent="1"/>
    </xf>
    <xf numFmtId="0" fontId="11" fillId="2" borderId="1" applyNumberFormat="0" applyProtection="0">
      <alignment horizontal="center" vertical="center"/>
    </xf>
    <xf numFmtId="4" fontId="8" fillId="7" borderId="1" applyNumberFormat="0" applyProtection="0">
      <alignment horizontal="left" vertical="center" indent="1"/>
    </xf>
    <xf numFmtId="4" fontId="8" fillId="19" borderId="1" applyNumberFormat="0" applyProtection="0">
      <alignment horizontal="left" vertical="center" indent="1"/>
    </xf>
    <xf numFmtId="0" fontId="2" fillId="19" borderId="1" applyNumberFormat="0" applyProtection="0">
      <alignment horizontal="left" vertical="center" wrapText="1" indent="1"/>
    </xf>
    <xf numFmtId="0" fontId="2" fillId="19" borderId="1" applyNumberFormat="0" applyProtection="0">
      <alignment horizontal="left" vertical="center" indent="1"/>
    </xf>
    <xf numFmtId="0" fontId="2" fillId="4" borderId="1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2" fillId="3" borderId="1" applyNumberFormat="0" applyProtection="0">
      <alignment horizontal="left" vertical="center" indent="1"/>
    </xf>
    <xf numFmtId="0" fontId="3" fillId="0" borderId="0"/>
    <xf numFmtId="4" fontId="4" fillId="20" borderId="1" applyNumberFormat="0" applyProtection="0">
      <alignment vertical="center"/>
    </xf>
    <xf numFmtId="4" fontId="5" fillId="20" borderId="1" applyNumberFormat="0" applyProtection="0">
      <alignment vertical="center"/>
    </xf>
    <xf numFmtId="4" fontId="4" fillId="20" borderId="1" applyNumberFormat="0" applyProtection="0">
      <alignment horizontal="left" vertical="center" indent="1"/>
    </xf>
    <xf numFmtId="4" fontId="4" fillId="20" borderId="1" applyNumberFormat="0" applyProtection="0">
      <alignment horizontal="left" vertical="center" indent="1"/>
    </xf>
    <xf numFmtId="4" fontId="5" fillId="7" borderId="1" applyNumberFormat="0" applyProtection="0">
      <alignment horizontal="right" vertical="center"/>
    </xf>
    <xf numFmtId="0" fontId="1" fillId="2" borderId="1" applyNumberFormat="0" applyProtection="0">
      <alignment horizontal="center" vertical="top" wrapText="1"/>
    </xf>
    <xf numFmtId="0" fontId="10" fillId="0" borderId="0" applyNumberFormat="0" applyProtection="0"/>
    <xf numFmtId="4" fontId="9" fillId="7" borderId="1" applyNumberFormat="0" applyProtection="0">
      <alignment horizontal="right" vertical="center"/>
    </xf>
    <xf numFmtId="0" fontId="12" fillId="21" borderId="3" applyProtection="0">
      <alignment vertical="center"/>
    </xf>
    <xf numFmtId="4" fontId="12" fillId="21" borderId="3" applyNumberFormat="0" applyProtection="0">
      <alignment horizontal="left" vertical="center" indent="1"/>
    </xf>
    <xf numFmtId="4" fontId="12" fillId="22" borderId="3" applyNumberFormat="0" applyProtection="0">
      <alignment horizontal="right" vertical="center"/>
    </xf>
    <xf numFmtId="4" fontId="12" fillId="5" borderId="3" applyNumberFormat="0" applyProtection="0">
      <alignment horizontal="left" vertical="center" indent="1"/>
    </xf>
    <xf numFmtId="4" fontId="12" fillId="23" borderId="3" applyNumberFormat="0" applyProtection="0">
      <alignment vertical="center"/>
    </xf>
    <xf numFmtId="0" fontId="12" fillId="24" borderId="3" applyNumberFormat="0" applyProtection="0">
      <alignment horizontal="left" vertical="center" indent="1"/>
    </xf>
    <xf numFmtId="0" fontId="12" fillId="25" borderId="3" applyNumberFormat="0" applyProtection="0">
      <alignment horizontal="left" vertical="center" indent="1"/>
    </xf>
    <xf numFmtId="0" fontId="12" fillId="2" borderId="3" applyNumberFormat="0" applyProtection="0">
      <alignment horizontal="left" vertical="center" wrapText="1" indent="1"/>
    </xf>
    <xf numFmtId="0" fontId="12" fillId="26" borderId="3" applyNumberFormat="0" applyProtection="0">
      <alignment horizontal="left" vertical="center" indent="1"/>
    </xf>
    <xf numFmtId="4" fontId="12" fillId="0" borderId="3" applyNumberFormat="0" applyProtection="0">
      <alignment horizontal="right" vertical="center"/>
    </xf>
    <xf numFmtId="0" fontId="8" fillId="0" borderId="0"/>
  </cellStyleXfs>
  <cellXfs count="50">
    <xf numFmtId="0" fontId="0" fillId="0" borderId="0" xfId="0"/>
    <xf numFmtId="0" fontId="0" fillId="0" borderId="0" xfId="0" applyFill="1"/>
    <xf numFmtId="3" fontId="12" fillId="0" borderId="4" xfId="50" applyNumberFormat="1" applyFill="1" applyBorder="1">
      <alignment horizontal="right" vertical="center"/>
    </xf>
    <xf numFmtId="0" fontId="12" fillId="0" borderId="3" xfId="49" quotePrefix="1" applyFill="1" applyBorder="1">
      <alignment horizontal="left" vertical="center" indent="1"/>
    </xf>
    <xf numFmtId="3" fontId="12" fillId="0" borderId="3" xfId="50" applyNumberFormat="1" applyFill="1" applyBorder="1">
      <alignment horizontal="right" vertical="center"/>
    </xf>
    <xf numFmtId="3" fontId="0" fillId="0" borderId="0" xfId="0" applyNumberFormat="1" applyFill="1"/>
    <xf numFmtId="0" fontId="12" fillId="0" borderId="4" xfId="49" quotePrefix="1" applyFill="1" applyBorder="1">
      <alignment horizontal="left" vertical="center" indent="1"/>
    </xf>
    <xf numFmtId="0" fontId="13" fillId="29" borderId="5" xfId="0" quotePrefix="1" applyFont="1" applyFill="1" applyBorder="1" applyAlignment="1">
      <alignment horizontal="center" vertical="center" wrapText="1"/>
    </xf>
    <xf numFmtId="0" fontId="13" fillId="29" borderId="6" xfId="0" quotePrefix="1" applyFont="1" applyFill="1" applyBorder="1" applyAlignment="1">
      <alignment horizontal="center" vertical="center" wrapText="1"/>
    </xf>
    <xf numFmtId="3" fontId="13" fillId="29" borderId="6" xfId="0" quotePrefix="1" applyNumberFormat="1" applyFont="1" applyFill="1" applyBorder="1" applyAlignment="1">
      <alignment horizontal="center" vertical="center" wrapText="1"/>
    </xf>
    <xf numFmtId="0" fontId="12" fillId="0" borderId="7" xfId="49" quotePrefix="1" applyFill="1" applyBorder="1">
      <alignment horizontal="left" vertical="center" indent="1"/>
    </xf>
    <xf numFmtId="3" fontId="12" fillId="0" borderId="7" xfId="50" applyNumberFormat="1" applyFill="1" applyBorder="1">
      <alignment horizontal="right" vertical="center"/>
    </xf>
    <xf numFmtId="0" fontId="12" fillId="27" borderId="9" xfId="49" quotePrefix="1" applyFill="1" applyBorder="1">
      <alignment horizontal="left" vertical="center" indent="1"/>
    </xf>
    <xf numFmtId="3" fontId="12" fillId="27" borderId="9" xfId="50" applyNumberFormat="1" applyFill="1" applyBorder="1">
      <alignment horizontal="right" vertical="center"/>
    </xf>
    <xf numFmtId="0" fontId="12" fillId="28" borderId="9" xfId="49" quotePrefix="1" applyFill="1" applyBorder="1">
      <alignment horizontal="left" vertical="center" indent="1"/>
    </xf>
    <xf numFmtId="3" fontId="12" fillId="28" borderId="9" xfId="50" applyNumberFormat="1" applyFill="1" applyBorder="1">
      <alignment horizontal="right" vertical="center"/>
    </xf>
    <xf numFmtId="0" fontId="12" fillId="28" borderId="8" xfId="49" quotePrefix="1" applyFill="1" applyBorder="1" applyAlignment="1">
      <alignment horizontal="center" vertical="center"/>
    </xf>
    <xf numFmtId="0" fontId="12" fillId="27" borderId="8" xfId="49" quotePrefix="1" applyFill="1" applyBorder="1" applyAlignment="1">
      <alignment horizontal="center" vertical="center"/>
    </xf>
    <xf numFmtId="0" fontId="12" fillId="0" borderId="10" xfId="49" quotePrefix="1" applyFill="1" applyBorder="1">
      <alignment horizontal="left" vertical="center" indent="1"/>
    </xf>
    <xf numFmtId="3" fontId="12" fillId="0" borderId="10" xfId="50" applyNumberFormat="1" applyFill="1" applyBorder="1">
      <alignment horizontal="right" vertical="center"/>
    </xf>
    <xf numFmtId="0" fontId="12" fillId="0" borderId="18" xfId="49" quotePrefix="1" applyFill="1" applyBorder="1">
      <alignment horizontal="left" vertical="center" indent="1"/>
    </xf>
    <xf numFmtId="3" fontId="12" fillId="0" borderId="18" xfId="50" applyNumberFormat="1" applyFill="1" applyBorder="1">
      <alignment horizontal="right" vertical="center"/>
    </xf>
    <xf numFmtId="0" fontId="13" fillId="30" borderId="11" xfId="0" quotePrefix="1" applyFont="1" applyFill="1" applyBorder="1" applyAlignment="1">
      <alignment horizontal="center" vertical="center" wrapText="1"/>
    </xf>
    <xf numFmtId="0" fontId="13" fillId="30" borderId="12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4" fillId="27" borderId="13" xfId="49" quotePrefix="1" applyFont="1" applyFill="1" applyBorder="1" applyAlignment="1">
      <alignment horizontal="center" vertical="center"/>
    </xf>
    <xf numFmtId="0" fontId="14" fillId="27" borderId="14" xfId="49" quotePrefix="1" applyFont="1" applyFill="1" applyBorder="1" applyAlignment="1">
      <alignment horizontal="center" vertical="center"/>
    </xf>
    <xf numFmtId="0" fontId="14" fillId="27" borderId="15" xfId="49" quotePrefix="1" applyFont="1" applyFill="1" applyBorder="1" applyAlignment="1">
      <alignment horizontal="center" vertical="center"/>
    </xf>
    <xf numFmtId="0" fontId="12" fillId="29" borderId="8" xfId="49" quotePrefix="1" applyFill="1" applyBorder="1" applyAlignment="1">
      <alignment horizontal="center" vertical="center"/>
    </xf>
    <xf numFmtId="0" fontId="12" fillId="0" borderId="13" xfId="49" quotePrefix="1" applyFill="1" applyBorder="1" applyAlignment="1">
      <alignment horizontal="center" vertical="center"/>
    </xf>
    <xf numFmtId="0" fontId="12" fillId="0" borderId="14" xfId="49" quotePrefix="1" applyFill="1" applyBorder="1" applyAlignment="1">
      <alignment horizontal="center" vertical="center"/>
    </xf>
    <xf numFmtId="0" fontId="12" fillId="0" borderId="15" xfId="49" quotePrefix="1" applyFill="1" applyBorder="1" applyAlignment="1">
      <alignment horizontal="center" vertical="center"/>
    </xf>
    <xf numFmtId="0" fontId="12" fillId="0" borderId="16" xfId="49" quotePrefix="1" applyFill="1" applyBorder="1" applyAlignment="1">
      <alignment horizontal="center" vertical="center"/>
    </xf>
    <xf numFmtId="0" fontId="12" fillId="0" borderId="17" xfId="49" quotePrefix="1" applyFill="1" applyBorder="1" applyAlignment="1">
      <alignment horizontal="center" vertical="center"/>
    </xf>
    <xf numFmtId="3" fontId="0" fillId="0" borderId="0" xfId="0" applyNumberFormat="1"/>
    <xf numFmtId="3" fontId="12" fillId="0" borderId="20" xfId="50" applyNumberFormat="1" applyFont="1" applyFill="1" applyBorder="1">
      <alignment horizontal="right" vertical="center"/>
    </xf>
    <xf numFmtId="3" fontId="12" fillId="0" borderId="19" xfId="50" applyNumberFormat="1" applyFont="1" applyFill="1" applyBorder="1">
      <alignment horizontal="right" vertical="center"/>
    </xf>
    <xf numFmtId="0" fontId="13" fillId="30" borderId="21" xfId="0" applyNumberFormat="1" applyFont="1" applyFill="1" applyBorder="1" applyAlignment="1" applyProtection="1">
      <alignment horizontal="center" vertical="center" wrapText="1"/>
    </xf>
    <xf numFmtId="3" fontId="13" fillId="29" borderId="22" xfId="0" quotePrefix="1" applyNumberFormat="1" applyFont="1" applyFill="1" applyBorder="1" applyAlignment="1">
      <alignment horizontal="center" vertical="center" wrapText="1"/>
    </xf>
    <xf numFmtId="3" fontId="12" fillId="0" borderId="23" xfId="50" applyNumberFormat="1" applyFill="1" applyBorder="1">
      <alignment horizontal="right" vertical="center"/>
    </xf>
    <xf numFmtId="3" fontId="12" fillId="0" borderId="24" xfId="50" applyNumberFormat="1" applyFill="1" applyBorder="1">
      <alignment horizontal="right" vertical="center"/>
    </xf>
    <xf numFmtId="3" fontId="12" fillId="0" borderId="25" xfId="50" applyNumberFormat="1" applyFill="1" applyBorder="1">
      <alignment horizontal="right" vertical="center"/>
    </xf>
    <xf numFmtId="3" fontId="12" fillId="28" borderId="26" xfId="50" applyNumberFormat="1" applyFill="1" applyBorder="1">
      <alignment horizontal="right" vertical="center"/>
    </xf>
    <xf numFmtId="3" fontId="12" fillId="27" borderId="26" xfId="50" applyNumberFormat="1" applyFill="1" applyBorder="1">
      <alignment horizontal="right" vertical="center"/>
    </xf>
    <xf numFmtId="3" fontId="15" fillId="0" borderId="3" xfId="50" applyNumberFormat="1" applyFont="1" applyBorder="1" applyProtection="1">
      <alignment horizontal="right" vertical="center"/>
      <protection locked="0"/>
    </xf>
    <xf numFmtId="3" fontId="15" fillId="0" borderId="24" xfId="50" applyNumberFormat="1" applyFont="1" applyBorder="1" applyProtection="1">
      <alignment horizontal="right" vertical="center"/>
      <protection locked="0"/>
    </xf>
    <xf numFmtId="3" fontId="12" fillId="0" borderId="27" xfId="50" applyNumberFormat="1" applyFill="1" applyBorder="1">
      <alignment horizontal="right" vertical="center"/>
    </xf>
    <xf numFmtId="3" fontId="15" fillId="0" borderId="3" xfId="50" applyNumberFormat="1" applyFont="1" applyBorder="1" applyProtection="1">
      <alignment horizontal="right" vertical="center"/>
    </xf>
    <xf numFmtId="3" fontId="15" fillId="0" borderId="18" xfId="50" applyNumberFormat="1" applyFont="1" applyBorder="1" applyProtection="1">
      <alignment horizontal="right" vertical="center"/>
    </xf>
    <xf numFmtId="3" fontId="15" fillId="0" borderId="27" xfId="50" applyNumberFormat="1" applyFont="1" applyBorder="1" applyProtection="1">
      <alignment horizontal="right" vertical="center"/>
      <protection locked="0"/>
    </xf>
  </cellXfs>
  <cellStyles count="52">
    <cellStyle name="Normal 2" xfId="3" xr:uid="{00000000-0005-0000-0000-000001000000}"/>
    <cellStyle name="Normalno" xfId="0" builtinId="0"/>
    <cellStyle name="Obično_List7" xfId="51" xr:uid="{55FEC02E-B46E-40E0-B809-6379CBB0AA0E}"/>
    <cellStyle name="SAPBEXaggData" xfId="5" xr:uid="{00000000-0005-0000-0000-000002000000}"/>
    <cellStyle name="SAPBEXaggData 2" xfId="45" xr:uid="{00000000-0005-0000-0000-000003000000}"/>
    <cellStyle name="SAPBEXaggDataEmph" xfId="9" xr:uid="{00000000-0005-0000-0000-000004000000}"/>
    <cellStyle name="SAPBEXaggItem" xfId="10" xr:uid="{00000000-0005-0000-0000-000005000000}"/>
    <cellStyle name="SAPBEXaggItem 2" xfId="44" xr:uid="{00000000-0005-0000-0000-000006000000}"/>
    <cellStyle name="SAPBEXaggItemX" xfId="11" xr:uid="{00000000-0005-0000-0000-000007000000}"/>
    <cellStyle name="SAPBEXchaText" xfId="1" xr:uid="{00000000-0005-0000-0000-000008000000}"/>
    <cellStyle name="SAPBEXchaText 2" xfId="41" xr:uid="{00000000-0005-0000-0000-000009000000}"/>
    <cellStyle name="SAPBEXexcBad7" xfId="12" xr:uid="{00000000-0005-0000-0000-00000A000000}"/>
    <cellStyle name="SAPBEXexcBad8" xfId="13" xr:uid="{00000000-0005-0000-0000-00000B000000}"/>
    <cellStyle name="SAPBEXexcBad9" xfId="14" xr:uid="{00000000-0005-0000-0000-00000C000000}"/>
    <cellStyle name="SAPBEXexcCritical4" xfId="15" xr:uid="{00000000-0005-0000-0000-00000D000000}"/>
    <cellStyle name="SAPBEXexcCritical5" xfId="16" xr:uid="{00000000-0005-0000-0000-00000E000000}"/>
    <cellStyle name="SAPBEXexcCritical6" xfId="17" xr:uid="{00000000-0005-0000-0000-00000F000000}"/>
    <cellStyle name="SAPBEXexcGood1" xfId="18" xr:uid="{00000000-0005-0000-0000-000010000000}"/>
    <cellStyle name="SAPBEXexcGood2" xfId="19" xr:uid="{00000000-0005-0000-0000-000011000000}"/>
    <cellStyle name="SAPBEXexcGood3" xfId="20" xr:uid="{00000000-0005-0000-0000-000012000000}"/>
    <cellStyle name="SAPBEXfilterDrill" xfId="21" xr:uid="{00000000-0005-0000-0000-000013000000}"/>
    <cellStyle name="SAPBEXfilterItem" xfId="22" xr:uid="{00000000-0005-0000-0000-000014000000}"/>
    <cellStyle name="SAPBEXfilterText" xfId="23" xr:uid="{00000000-0005-0000-0000-000015000000}"/>
    <cellStyle name="SAPBEXformats" xfId="24" xr:uid="{00000000-0005-0000-0000-000016000000}"/>
    <cellStyle name="SAPBEXformats 2" xfId="43" xr:uid="{00000000-0005-0000-0000-000017000000}"/>
    <cellStyle name="SAPBEXheaderItem" xfId="25" xr:uid="{00000000-0005-0000-0000-000018000000}"/>
    <cellStyle name="SAPBEXheaderText" xfId="26" xr:uid="{00000000-0005-0000-0000-000019000000}"/>
    <cellStyle name="SAPBEXHLevel0" xfId="27" xr:uid="{00000000-0005-0000-0000-00001A000000}"/>
    <cellStyle name="SAPBEXHLevel0 2" xfId="46" xr:uid="{00000000-0005-0000-0000-00001B000000}"/>
    <cellStyle name="SAPBEXHLevel0X" xfId="28" xr:uid="{00000000-0005-0000-0000-00001C000000}"/>
    <cellStyle name="SAPBEXHLevel1" xfId="4" xr:uid="{00000000-0005-0000-0000-00001D000000}"/>
    <cellStyle name="SAPBEXHLevel1 2" xfId="47" xr:uid="{00000000-0005-0000-0000-00001E000000}"/>
    <cellStyle name="SAPBEXHLevel1X" xfId="29" xr:uid="{00000000-0005-0000-0000-00001F000000}"/>
    <cellStyle name="SAPBEXHLevel2" xfId="6" xr:uid="{00000000-0005-0000-0000-000020000000}"/>
    <cellStyle name="SAPBEXHLevel2 2" xfId="48" xr:uid="{00000000-0005-0000-0000-000021000000}"/>
    <cellStyle name="SAPBEXHLevel2X" xfId="30" xr:uid="{00000000-0005-0000-0000-000022000000}"/>
    <cellStyle name="SAPBEXHLevel3" xfId="7" xr:uid="{00000000-0005-0000-0000-000023000000}"/>
    <cellStyle name="SAPBEXHLevel3 2" xfId="49" xr:uid="{00000000-0005-0000-0000-000024000000}"/>
    <cellStyle name="SAPBEXHLevel3X" xfId="31" xr:uid="{00000000-0005-0000-0000-000025000000}"/>
    <cellStyle name="SAPBEXinputData" xfId="32" xr:uid="{00000000-0005-0000-0000-000026000000}"/>
    <cellStyle name="SAPBEXresData" xfId="33" xr:uid="{00000000-0005-0000-0000-000027000000}"/>
    <cellStyle name="SAPBEXresDataEmph" xfId="34" xr:uid="{00000000-0005-0000-0000-000028000000}"/>
    <cellStyle name="SAPBEXresItem" xfId="35" xr:uid="{00000000-0005-0000-0000-000029000000}"/>
    <cellStyle name="SAPBEXresItemX" xfId="36" xr:uid="{00000000-0005-0000-0000-00002A000000}"/>
    <cellStyle name="SAPBEXstdData" xfId="8" xr:uid="{00000000-0005-0000-0000-00002B000000}"/>
    <cellStyle name="SAPBEXstdData 2" xfId="50" xr:uid="{00000000-0005-0000-0000-00002C000000}"/>
    <cellStyle name="SAPBEXstdDataEmph" xfId="37" xr:uid="{00000000-0005-0000-0000-00002D000000}"/>
    <cellStyle name="SAPBEXstdItem" xfId="2" xr:uid="{00000000-0005-0000-0000-00002E000000}"/>
    <cellStyle name="SAPBEXstdItem 2" xfId="42" xr:uid="{00000000-0005-0000-0000-00002F000000}"/>
    <cellStyle name="SAPBEXstdItemX" xfId="38" xr:uid="{00000000-0005-0000-0000-000030000000}"/>
    <cellStyle name="SAPBEXtitle" xfId="39" xr:uid="{00000000-0005-0000-0000-000031000000}"/>
    <cellStyle name="SAPBEXundefined" xfId="4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"/>
  <sheetViews>
    <sheetView tabSelected="1" zoomScaleNormal="100" workbookViewId="0">
      <pane xSplit="2" ySplit="2" topLeftCell="C60" activePane="bottomRight" state="frozen"/>
      <selection pane="topRight" activeCell="C1" sqref="C1"/>
      <selection pane="bottomLeft" activeCell="A3" sqref="A3"/>
      <selection pane="bottomRight" activeCell="B7" sqref="B7"/>
    </sheetView>
  </sheetViews>
  <sheetFormatPr defaultColWidth="9.140625" defaultRowHeight="15" x14ac:dyDescent="0.25"/>
  <cols>
    <col min="1" max="1" width="17.28515625" style="24" customWidth="1"/>
    <col min="2" max="2" width="51.42578125" style="1" customWidth="1"/>
    <col min="3" max="5" width="13.28515625" style="1" customWidth="1"/>
    <col min="6" max="16384" width="9.140625" style="1"/>
  </cols>
  <sheetData>
    <row r="1" spans="1:5" ht="15.75" thickBot="1" x14ac:dyDescent="0.3"/>
    <row r="2" spans="1:5" ht="64.5" thickBot="1" x14ac:dyDescent="0.3">
      <c r="A2" s="22" t="s">
        <v>55</v>
      </c>
      <c r="B2" s="23" t="s">
        <v>54</v>
      </c>
      <c r="C2" s="23" t="s">
        <v>38</v>
      </c>
      <c r="D2" s="23" t="s">
        <v>39</v>
      </c>
      <c r="E2" s="37" t="s">
        <v>50</v>
      </c>
    </row>
    <row r="3" spans="1:5" ht="15.75" thickBot="1" x14ac:dyDescent="0.3">
      <c r="A3" s="7"/>
      <c r="B3" s="8" t="s">
        <v>48</v>
      </c>
      <c r="C3" s="9">
        <f>SUM(C4:C13)</f>
        <v>7986740.1809011875</v>
      </c>
      <c r="D3" s="9">
        <f t="shared" ref="D3:E3" si="0">SUM(D4:D13)</f>
        <v>8517500</v>
      </c>
      <c r="E3" s="38">
        <f t="shared" si="0"/>
        <v>8530054</v>
      </c>
    </row>
    <row r="4" spans="1:5" x14ac:dyDescent="0.25">
      <c r="A4" s="25">
        <v>11</v>
      </c>
      <c r="B4" s="6" t="s">
        <v>0</v>
      </c>
      <c r="C4" s="2">
        <v>6310676</v>
      </c>
      <c r="D4" s="2">
        <v>7271344</v>
      </c>
      <c r="E4" s="39">
        <v>7257568</v>
      </c>
    </row>
    <row r="5" spans="1:5" x14ac:dyDescent="0.25">
      <c r="A5" s="25">
        <v>12</v>
      </c>
      <c r="B5" s="6" t="s">
        <v>56</v>
      </c>
      <c r="C5" s="2">
        <v>41162</v>
      </c>
      <c r="D5" s="2">
        <v>24453</v>
      </c>
      <c r="E5" s="39">
        <v>19516</v>
      </c>
    </row>
    <row r="6" spans="1:5" x14ac:dyDescent="0.25">
      <c r="A6" s="26">
        <v>31</v>
      </c>
      <c r="B6" s="3" t="s">
        <v>14</v>
      </c>
      <c r="C6" s="4">
        <v>212163</v>
      </c>
      <c r="D6" s="4">
        <v>114067</v>
      </c>
      <c r="E6" s="40">
        <v>181035</v>
      </c>
    </row>
    <row r="7" spans="1:5" x14ac:dyDescent="0.25">
      <c r="A7" s="26">
        <v>43</v>
      </c>
      <c r="B7" s="3" t="s">
        <v>8</v>
      </c>
      <c r="C7" s="4">
        <v>365432</v>
      </c>
      <c r="D7" s="4">
        <v>291471</v>
      </c>
      <c r="E7" s="40">
        <v>358041</v>
      </c>
    </row>
    <row r="8" spans="1:5" x14ac:dyDescent="0.25">
      <c r="A8" s="26">
        <v>51</v>
      </c>
      <c r="B8" s="3" t="s">
        <v>9</v>
      </c>
      <c r="C8" s="4">
        <v>507916</v>
      </c>
      <c r="D8" s="4">
        <v>518785</v>
      </c>
      <c r="E8" s="40">
        <v>360075</v>
      </c>
    </row>
    <row r="9" spans="1:5" x14ac:dyDescent="0.25">
      <c r="A9" s="26">
        <v>52</v>
      </c>
      <c r="B9" s="3" t="s">
        <v>10</v>
      </c>
      <c r="C9" s="4">
        <v>312242</v>
      </c>
      <c r="D9" s="4">
        <v>158811</v>
      </c>
      <c r="E9" s="40">
        <v>231917</v>
      </c>
    </row>
    <row r="10" spans="1:5" x14ac:dyDescent="0.25">
      <c r="A10" s="26">
        <v>61</v>
      </c>
      <c r="B10" s="3" t="s">
        <v>11</v>
      </c>
      <c r="C10" s="4">
        <v>1783</v>
      </c>
      <c r="D10" s="4"/>
      <c r="E10" s="40"/>
    </row>
    <row r="11" spans="1:5" x14ac:dyDescent="0.25">
      <c r="A11" s="26">
        <v>581</v>
      </c>
      <c r="B11" s="3" t="s">
        <v>16</v>
      </c>
      <c r="C11" s="4"/>
      <c r="D11" s="4"/>
      <c r="E11" s="40"/>
    </row>
    <row r="12" spans="1:5" x14ac:dyDescent="0.25">
      <c r="A12" s="26">
        <v>5761</v>
      </c>
      <c r="B12" s="3" t="s">
        <v>17</v>
      </c>
      <c r="C12" s="4"/>
      <c r="D12" s="4"/>
      <c r="E12" s="40"/>
    </row>
    <row r="13" spans="1:5" ht="15.75" thickBot="1" x14ac:dyDescent="0.3">
      <c r="A13" s="27">
        <v>561</v>
      </c>
      <c r="B13" s="10" t="s">
        <v>51</v>
      </c>
      <c r="C13" s="11">
        <v>235366.18090118782</v>
      </c>
      <c r="D13" s="11">
        <v>138569</v>
      </c>
      <c r="E13" s="41">
        <v>121902</v>
      </c>
    </row>
    <row r="14" spans="1:5" ht="15.75" thickBot="1" x14ac:dyDescent="0.3">
      <c r="A14" s="28"/>
      <c r="B14" s="8" t="s">
        <v>49</v>
      </c>
      <c r="C14" s="9">
        <f>C15+C20+C30+C33+C38+C45+C78</f>
        <v>7986740</v>
      </c>
      <c r="D14" s="9">
        <f>D15+D20+D30+D33+D38+D45+D78</f>
        <v>8517500</v>
      </c>
      <c r="E14" s="38">
        <f>E15+E20+E30+E33+E38+E45+E78</f>
        <v>8530054</v>
      </c>
    </row>
    <row r="15" spans="1:5" ht="15.75" thickBot="1" x14ac:dyDescent="0.3">
      <c r="A15" s="16" t="s">
        <v>1</v>
      </c>
      <c r="B15" s="14" t="s">
        <v>2</v>
      </c>
      <c r="C15" s="15">
        <f>C16</f>
        <v>5831365</v>
      </c>
      <c r="D15" s="15">
        <f t="shared" ref="D15:E15" si="1">D16</f>
        <v>6749509</v>
      </c>
      <c r="E15" s="42">
        <f t="shared" si="1"/>
        <v>6767585</v>
      </c>
    </row>
    <row r="16" spans="1:5" ht="15.75" thickBot="1" x14ac:dyDescent="0.3">
      <c r="A16" s="17" t="s">
        <v>26</v>
      </c>
      <c r="B16" s="12" t="s">
        <v>0</v>
      </c>
      <c r="C16" s="13">
        <f>+C17+C18+C19</f>
        <v>5831365</v>
      </c>
      <c r="D16" s="13">
        <f t="shared" ref="D16:E16" si="2">+D17+D18+D19</f>
        <v>6749509</v>
      </c>
      <c r="E16" s="43">
        <f t="shared" si="2"/>
        <v>6767585</v>
      </c>
    </row>
    <row r="17" spans="1:6" x14ac:dyDescent="0.25">
      <c r="A17" s="29" t="s">
        <v>13</v>
      </c>
      <c r="B17" s="6" t="s">
        <v>28</v>
      </c>
      <c r="C17" s="35">
        <v>5734511</v>
      </c>
      <c r="D17" s="2">
        <v>6631625</v>
      </c>
      <c r="E17" s="39">
        <v>6651972</v>
      </c>
    </row>
    <row r="18" spans="1:6" x14ac:dyDescent="0.25">
      <c r="A18" s="30" t="s">
        <v>18</v>
      </c>
      <c r="B18" s="3" t="s">
        <v>27</v>
      </c>
      <c r="C18" s="36">
        <v>96854</v>
      </c>
      <c r="D18" s="4">
        <v>117884</v>
      </c>
      <c r="E18" s="40">
        <v>115613</v>
      </c>
    </row>
    <row r="19" spans="1:6" ht="15.75" thickBot="1" x14ac:dyDescent="0.3">
      <c r="A19" s="31" t="s">
        <v>23</v>
      </c>
      <c r="B19" s="10" t="s">
        <v>34</v>
      </c>
      <c r="C19" s="11"/>
      <c r="D19" s="11"/>
      <c r="E19" s="41"/>
    </row>
    <row r="20" spans="1:6" ht="15.75" thickBot="1" x14ac:dyDescent="0.3">
      <c r="A20" s="16" t="s">
        <v>5</v>
      </c>
      <c r="B20" s="14" t="s">
        <v>6</v>
      </c>
      <c r="C20" s="15">
        <f>C21</f>
        <v>331740</v>
      </c>
      <c r="D20" s="15">
        <f t="shared" ref="D20:E20" si="3">D21</f>
        <v>445475</v>
      </c>
      <c r="E20" s="42">
        <f t="shared" si="3"/>
        <v>363721</v>
      </c>
    </row>
    <row r="21" spans="1:6" ht="15.75" thickBot="1" x14ac:dyDescent="0.3">
      <c r="A21" s="17" t="s">
        <v>26</v>
      </c>
      <c r="B21" s="12" t="s">
        <v>0</v>
      </c>
      <c r="C21" s="13">
        <f>SUM(C22:C29)</f>
        <v>331740</v>
      </c>
      <c r="D21" s="13">
        <f t="shared" ref="D21:E21" si="4">SUM(D22:D29)</f>
        <v>445475</v>
      </c>
      <c r="E21" s="43">
        <f t="shared" si="4"/>
        <v>363721</v>
      </c>
    </row>
    <row r="22" spans="1:6" x14ac:dyDescent="0.25">
      <c r="A22" s="29" t="s">
        <v>13</v>
      </c>
      <c r="B22" s="6" t="s">
        <v>28</v>
      </c>
      <c r="C22" s="2"/>
      <c r="D22" s="2"/>
      <c r="E22" s="39"/>
    </row>
    <row r="23" spans="1:6" x14ac:dyDescent="0.25">
      <c r="A23" s="30" t="s">
        <v>18</v>
      </c>
      <c r="B23" s="3" t="s">
        <v>27</v>
      </c>
      <c r="C23" s="4">
        <f>400541-38046-88835+28080</f>
        <v>301740</v>
      </c>
      <c r="D23" s="4">
        <v>428138</v>
      </c>
      <c r="E23" s="40">
        <v>346384</v>
      </c>
    </row>
    <row r="24" spans="1:6" x14ac:dyDescent="0.25">
      <c r="A24" s="30" t="s">
        <v>19</v>
      </c>
      <c r="B24" s="3" t="s">
        <v>29</v>
      </c>
      <c r="C24" s="4">
        <v>1200</v>
      </c>
      <c r="D24" s="4">
        <v>2477</v>
      </c>
      <c r="E24" s="40">
        <v>2477</v>
      </c>
    </row>
    <row r="25" spans="1:6" x14ac:dyDescent="0.25">
      <c r="A25" s="30" t="s">
        <v>20</v>
      </c>
      <c r="B25" s="3" t="s">
        <v>30</v>
      </c>
      <c r="C25" s="4">
        <v>2300</v>
      </c>
      <c r="D25" s="4"/>
      <c r="E25" s="40"/>
    </row>
    <row r="26" spans="1:6" x14ac:dyDescent="0.25">
      <c r="A26" s="30" t="s">
        <v>23</v>
      </c>
      <c r="B26" s="3" t="s">
        <v>34</v>
      </c>
      <c r="C26" s="4"/>
      <c r="D26" s="4"/>
      <c r="E26" s="40"/>
    </row>
    <row r="27" spans="1:6" x14ac:dyDescent="0.25">
      <c r="A27" s="30" t="s">
        <v>21</v>
      </c>
      <c r="B27" s="3" t="s">
        <v>36</v>
      </c>
      <c r="C27" s="4"/>
      <c r="D27" s="44">
        <v>1651</v>
      </c>
      <c r="E27" s="45">
        <v>1651</v>
      </c>
      <c r="F27" s="34"/>
    </row>
    <row r="28" spans="1:6" x14ac:dyDescent="0.25">
      <c r="A28" s="30" t="s">
        <v>22</v>
      </c>
      <c r="B28" s="3" t="s">
        <v>31</v>
      </c>
      <c r="C28" s="4">
        <v>26500</v>
      </c>
      <c r="D28" s="4">
        <v>13209</v>
      </c>
      <c r="E28" s="40">
        <v>13209</v>
      </c>
    </row>
    <row r="29" spans="1:6" ht="15.75" thickBot="1" x14ac:dyDescent="0.3">
      <c r="A29" s="31" t="s">
        <v>24</v>
      </c>
      <c r="B29" s="10" t="s">
        <v>32</v>
      </c>
      <c r="C29" s="11"/>
      <c r="D29" s="11"/>
      <c r="E29" s="41"/>
    </row>
    <row r="30" spans="1:6" ht="15.75" thickBot="1" x14ac:dyDescent="0.3">
      <c r="A30" s="16" t="s">
        <v>3</v>
      </c>
      <c r="B30" s="14" t="s">
        <v>40</v>
      </c>
      <c r="C30" s="15">
        <f>SUM(C32)</f>
        <v>38046</v>
      </c>
      <c r="D30" s="15">
        <f t="shared" ref="D30:E30" si="5">SUM(D32)</f>
        <v>24339</v>
      </c>
      <c r="E30" s="42">
        <f t="shared" si="5"/>
        <v>21432</v>
      </c>
    </row>
    <row r="31" spans="1:6" ht="15.75" thickBot="1" x14ac:dyDescent="0.3">
      <c r="A31" s="17" t="s">
        <v>26</v>
      </c>
      <c r="B31" s="12" t="s">
        <v>0</v>
      </c>
      <c r="C31" s="13">
        <f>C32</f>
        <v>38046</v>
      </c>
      <c r="D31" s="13">
        <f t="shared" ref="D31:E31" si="6">D32</f>
        <v>24339</v>
      </c>
      <c r="E31" s="43">
        <f t="shared" si="6"/>
        <v>21432</v>
      </c>
    </row>
    <row r="32" spans="1:6" ht="15.75" thickBot="1" x14ac:dyDescent="0.3">
      <c r="A32" s="32" t="s">
        <v>18</v>
      </c>
      <c r="B32" s="18" t="s">
        <v>27</v>
      </c>
      <c r="C32" s="19">
        <v>38046</v>
      </c>
      <c r="D32" s="44">
        <v>24339</v>
      </c>
      <c r="E32" s="45">
        <v>21432</v>
      </c>
    </row>
    <row r="33" spans="1:10" ht="15.75" thickBot="1" x14ac:dyDescent="0.3">
      <c r="A33" s="16" t="s">
        <v>45</v>
      </c>
      <c r="B33" s="14" t="s">
        <v>4</v>
      </c>
      <c r="C33" s="15">
        <f>SUM(C35:C37)</f>
        <v>109525</v>
      </c>
      <c r="D33" s="15">
        <f t="shared" ref="D33:E33" si="7">SUM(D35:D37)</f>
        <v>52021</v>
      </c>
      <c r="E33" s="42">
        <f t="shared" si="7"/>
        <v>104830</v>
      </c>
    </row>
    <row r="34" spans="1:10" ht="15.75" thickBot="1" x14ac:dyDescent="0.3">
      <c r="A34" s="17" t="s">
        <v>26</v>
      </c>
      <c r="B34" s="12" t="s">
        <v>0</v>
      </c>
      <c r="C34" s="13">
        <f>SUM(C35:C37)</f>
        <v>109525</v>
      </c>
      <c r="D34" s="13">
        <f t="shared" ref="D34:E34" si="8">SUM(D35:D37)</f>
        <v>52021</v>
      </c>
      <c r="E34" s="43">
        <f t="shared" si="8"/>
        <v>104830</v>
      </c>
    </row>
    <row r="35" spans="1:10" x14ac:dyDescent="0.25">
      <c r="A35" s="29">
        <v>31</v>
      </c>
      <c r="B35" s="6" t="s">
        <v>42</v>
      </c>
      <c r="C35" s="2">
        <v>109525</v>
      </c>
      <c r="D35" s="44">
        <v>52021</v>
      </c>
      <c r="E35" s="45">
        <v>104830</v>
      </c>
    </row>
    <row r="36" spans="1:10" x14ac:dyDescent="0.25">
      <c r="A36" s="30">
        <v>32</v>
      </c>
      <c r="B36" s="3" t="s">
        <v>43</v>
      </c>
      <c r="C36" s="4"/>
      <c r="D36" s="4"/>
      <c r="E36" s="40"/>
    </row>
    <row r="37" spans="1:10" ht="15.75" thickBot="1" x14ac:dyDescent="0.3">
      <c r="A37" s="31">
        <v>34</v>
      </c>
      <c r="B37" s="10" t="s">
        <v>44</v>
      </c>
      <c r="C37" s="11"/>
      <c r="D37" s="11"/>
      <c r="E37" s="41"/>
    </row>
    <row r="38" spans="1:10" ht="15.75" thickBot="1" x14ac:dyDescent="0.3">
      <c r="A38" s="16" t="s">
        <v>46</v>
      </c>
      <c r="B38" s="14" t="s">
        <v>12</v>
      </c>
      <c r="C38" s="15">
        <f>SUM(C39)</f>
        <v>507916</v>
      </c>
      <c r="D38" s="15">
        <f t="shared" ref="D38:E38" si="9">SUM(D39)</f>
        <v>518785</v>
      </c>
      <c r="E38" s="42">
        <f t="shared" si="9"/>
        <v>360075</v>
      </c>
    </row>
    <row r="39" spans="1:10" ht="15.75" thickBot="1" x14ac:dyDescent="0.3">
      <c r="A39" s="17">
        <v>51</v>
      </c>
      <c r="B39" s="12" t="s">
        <v>9</v>
      </c>
      <c r="C39" s="13">
        <f>SUM(C40:C44)</f>
        <v>507916</v>
      </c>
      <c r="D39" s="13">
        <f t="shared" ref="D39:E39" si="10">SUM(D40:D44)</f>
        <v>518785</v>
      </c>
      <c r="E39" s="43">
        <f t="shared" si="10"/>
        <v>360075</v>
      </c>
    </row>
    <row r="40" spans="1:10" x14ac:dyDescent="0.25">
      <c r="A40" s="29">
        <v>31</v>
      </c>
      <c r="B40" s="6" t="s">
        <v>28</v>
      </c>
      <c r="C40" s="2">
        <v>184314</v>
      </c>
      <c r="D40" s="2">
        <v>235970</v>
      </c>
      <c r="E40" s="39">
        <v>252803</v>
      </c>
    </row>
    <row r="41" spans="1:10" x14ac:dyDescent="0.25">
      <c r="A41" s="30">
        <v>32</v>
      </c>
      <c r="B41" s="3" t="s">
        <v>27</v>
      </c>
      <c r="C41" s="4">
        <v>309887</v>
      </c>
      <c r="D41" s="4">
        <v>252569</v>
      </c>
      <c r="E41" s="40">
        <v>87661</v>
      </c>
    </row>
    <row r="42" spans="1:10" x14ac:dyDescent="0.25">
      <c r="A42" s="30" t="s">
        <v>19</v>
      </c>
      <c r="B42" s="3" t="s">
        <v>29</v>
      </c>
      <c r="C42" s="11">
        <v>63</v>
      </c>
      <c r="D42" s="44">
        <v>0</v>
      </c>
      <c r="E42" s="45">
        <v>21</v>
      </c>
    </row>
    <row r="43" spans="1:10" x14ac:dyDescent="0.25">
      <c r="A43" s="30" t="s">
        <v>21</v>
      </c>
      <c r="B43" s="3" t="s">
        <v>36</v>
      </c>
      <c r="C43" s="11"/>
      <c r="D43" s="44">
        <v>0</v>
      </c>
      <c r="E43" s="45">
        <v>2383</v>
      </c>
    </row>
    <row r="44" spans="1:10" ht="15.75" thickBot="1" x14ac:dyDescent="0.3">
      <c r="A44" s="31">
        <v>42</v>
      </c>
      <c r="B44" s="10" t="s">
        <v>31</v>
      </c>
      <c r="C44" s="11">
        <v>13652</v>
      </c>
      <c r="D44" s="11">
        <v>30246</v>
      </c>
      <c r="E44" s="41">
        <v>17207</v>
      </c>
    </row>
    <row r="45" spans="1:10" ht="15.75" thickBot="1" x14ac:dyDescent="0.3">
      <c r="A45" s="16" t="s">
        <v>41</v>
      </c>
      <c r="B45" s="14" t="s">
        <v>15</v>
      </c>
      <c r="C45" s="15">
        <f>C46+C53+C61+C71</f>
        <v>891620</v>
      </c>
      <c r="D45" s="15">
        <f t="shared" ref="D45:E45" si="11">D46+D53+D61+D71</f>
        <v>564349</v>
      </c>
      <c r="E45" s="42">
        <f t="shared" si="11"/>
        <v>770993</v>
      </c>
      <c r="J45" s="5"/>
    </row>
    <row r="46" spans="1:10" ht="15.75" thickBot="1" x14ac:dyDescent="0.3">
      <c r="A46" s="17" t="s">
        <v>13</v>
      </c>
      <c r="B46" s="12" t="s">
        <v>14</v>
      </c>
      <c r="C46" s="13">
        <f>SUM(C47:C52)</f>
        <v>212163</v>
      </c>
      <c r="D46" s="13">
        <f t="shared" ref="D46:E46" si="12">SUM(D47:D52)</f>
        <v>114067</v>
      </c>
      <c r="E46" s="43">
        <f t="shared" si="12"/>
        <v>181035</v>
      </c>
    </row>
    <row r="47" spans="1:10" x14ac:dyDescent="0.25">
      <c r="A47" s="29" t="s">
        <v>13</v>
      </c>
      <c r="B47" s="6" t="s">
        <v>28</v>
      </c>
      <c r="C47" s="2">
        <f>101731+16317</f>
        <v>118048</v>
      </c>
      <c r="D47" s="2">
        <v>85000</v>
      </c>
      <c r="E47" s="39">
        <v>157477</v>
      </c>
    </row>
    <row r="48" spans="1:10" x14ac:dyDescent="0.25">
      <c r="A48" s="30" t="s">
        <v>18</v>
      </c>
      <c r="B48" s="3" t="s">
        <v>27</v>
      </c>
      <c r="C48" s="4">
        <f>131073-50255</f>
        <v>80818</v>
      </c>
      <c r="D48" s="4">
        <v>21103</v>
      </c>
      <c r="E48" s="40">
        <v>17085</v>
      </c>
    </row>
    <row r="49" spans="1:5" x14ac:dyDescent="0.25">
      <c r="A49" s="30" t="s">
        <v>19</v>
      </c>
      <c r="B49" s="3" t="s">
        <v>29</v>
      </c>
      <c r="C49" s="4">
        <v>396</v>
      </c>
      <c r="D49" s="44">
        <v>0</v>
      </c>
      <c r="E49" s="45">
        <v>272</v>
      </c>
    </row>
    <row r="50" spans="1:5" x14ac:dyDescent="0.25">
      <c r="A50" s="30">
        <v>36</v>
      </c>
      <c r="B50" s="3" t="s">
        <v>33</v>
      </c>
      <c r="C50" s="4">
        <v>10519</v>
      </c>
      <c r="D50" s="44">
        <v>3982</v>
      </c>
      <c r="E50" s="45">
        <v>6201</v>
      </c>
    </row>
    <row r="51" spans="1:5" x14ac:dyDescent="0.25">
      <c r="A51" s="31">
        <v>38</v>
      </c>
      <c r="B51" s="10" t="s">
        <v>34</v>
      </c>
      <c r="C51" s="11">
        <v>776</v>
      </c>
      <c r="D51" s="44"/>
      <c r="E51" s="45"/>
    </row>
    <row r="52" spans="1:5" ht="15.75" thickBot="1" x14ac:dyDescent="0.3">
      <c r="A52" s="31">
        <v>42</v>
      </c>
      <c r="B52" s="10" t="s">
        <v>47</v>
      </c>
      <c r="C52" s="11">
        <v>1606</v>
      </c>
      <c r="D52" s="44">
        <v>3982</v>
      </c>
      <c r="E52" s="45">
        <v>0</v>
      </c>
    </row>
    <row r="53" spans="1:5" ht="15.75" thickBot="1" x14ac:dyDescent="0.3">
      <c r="A53" s="17" t="s">
        <v>7</v>
      </c>
      <c r="B53" s="12" t="s">
        <v>8</v>
      </c>
      <c r="C53" s="13">
        <f>SUM(C54:C60)</f>
        <v>365432</v>
      </c>
      <c r="D53" s="13">
        <f t="shared" ref="D53" si="13">SUM(D54:D60)</f>
        <v>291471</v>
      </c>
      <c r="E53" s="43">
        <f>SUM(E54:E60)</f>
        <v>358041</v>
      </c>
    </row>
    <row r="54" spans="1:5" x14ac:dyDescent="0.25">
      <c r="A54" s="29" t="s">
        <v>13</v>
      </c>
      <c r="B54" s="6" t="s">
        <v>28</v>
      </c>
      <c r="C54" s="2">
        <f>54535+80378-50000</f>
        <v>84913</v>
      </c>
      <c r="D54" s="2">
        <v>81550</v>
      </c>
      <c r="E54" s="39">
        <v>149092</v>
      </c>
    </row>
    <row r="55" spans="1:5" x14ac:dyDescent="0.25">
      <c r="A55" s="30" t="s">
        <v>18</v>
      </c>
      <c r="B55" s="3" t="s">
        <v>27</v>
      </c>
      <c r="C55" s="4">
        <f>202948-35000-486-20690</f>
        <v>146772</v>
      </c>
      <c r="D55" s="4">
        <v>172500</v>
      </c>
      <c r="E55" s="40">
        <v>172500</v>
      </c>
    </row>
    <row r="56" spans="1:5" x14ac:dyDescent="0.25">
      <c r="A56" s="30" t="s">
        <v>19</v>
      </c>
      <c r="B56" s="3" t="s">
        <v>29</v>
      </c>
      <c r="C56" s="4">
        <v>839</v>
      </c>
      <c r="D56" s="4"/>
      <c r="E56" s="40"/>
    </row>
    <row r="57" spans="1:5" x14ac:dyDescent="0.25">
      <c r="A57" s="30">
        <v>36</v>
      </c>
      <c r="B57" s="3" t="s">
        <v>33</v>
      </c>
      <c r="C57" s="4">
        <v>8464</v>
      </c>
      <c r="D57" s="44">
        <v>9421</v>
      </c>
      <c r="E57" s="45">
        <v>8449</v>
      </c>
    </row>
    <row r="58" spans="1:5" x14ac:dyDescent="0.25">
      <c r="A58" s="30" t="s">
        <v>20</v>
      </c>
      <c r="B58" s="3" t="s">
        <v>30</v>
      </c>
      <c r="C58" s="4"/>
      <c r="D58" s="44"/>
      <c r="E58" s="45"/>
    </row>
    <row r="59" spans="1:5" x14ac:dyDescent="0.25">
      <c r="A59" s="31">
        <v>38</v>
      </c>
      <c r="B59" s="10" t="s">
        <v>34</v>
      </c>
      <c r="C59" s="11">
        <v>462</v>
      </c>
      <c r="D59" s="44">
        <v>3000</v>
      </c>
      <c r="E59" s="45">
        <v>3000</v>
      </c>
    </row>
    <row r="60" spans="1:5" ht="15.75" thickBot="1" x14ac:dyDescent="0.3">
      <c r="A60" s="31" t="s">
        <v>22</v>
      </c>
      <c r="B60" s="10" t="s">
        <v>31</v>
      </c>
      <c r="C60" s="11">
        <f>23982+100000</f>
        <v>123982</v>
      </c>
      <c r="D60" s="11">
        <v>25000</v>
      </c>
      <c r="E60" s="41">
        <v>25000</v>
      </c>
    </row>
    <row r="61" spans="1:5" ht="15.75" thickBot="1" x14ac:dyDescent="0.3">
      <c r="A61" s="17" t="s">
        <v>35</v>
      </c>
      <c r="B61" s="12" t="s">
        <v>10</v>
      </c>
      <c r="C61" s="13">
        <f>SUM(C62:C70)</f>
        <v>312242</v>
      </c>
      <c r="D61" s="13">
        <f t="shared" ref="D61:E61" si="14">SUM(D62:D70)</f>
        <v>158811</v>
      </c>
      <c r="E61" s="43">
        <f t="shared" si="14"/>
        <v>231917</v>
      </c>
    </row>
    <row r="62" spans="1:5" x14ac:dyDescent="0.25">
      <c r="A62" s="29" t="s">
        <v>13</v>
      </c>
      <c r="B62" s="6" t="s">
        <v>28</v>
      </c>
      <c r="C62" s="2">
        <v>196726</v>
      </c>
      <c r="D62" s="2">
        <v>84811</v>
      </c>
      <c r="E62" s="39">
        <v>94090</v>
      </c>
    </row>
    <row r="63" spans="1:5" x14ac:dyDescent="0.25">
      <c r="A63" s="30" t="s">
        <v>18</v>
      </c>
      <c r="B63" s="3" t="s">
        <v>27</v>
      </c>
      <c r="C63" s="4">
        <f>205606-100000</f>
        <v>105606</v>
      </c>
      <c r="D63" s="4">
        <v>59000</v>
      </c>
      <c r="E63" s="40">
        <v>112686</v>
      </c>
    </row>
    <row r="64" spans="1:5" x14ac:dyDescent="0.25">
      <c r="A64" s="30" t="s">
        <v>19</v>
      </c>
      <c r="B64" s="3" t="s">
        <v>29</v>
      </c>
      <c r="C64" s="4">
        <v>87</v>
      </c>
      <c r="D64" s="4"/>
      <c r="E64" s="40"/>
    </row>
    <row r="65" spans="1:5" x14ac:dyDescent="0.25">
      <c r="A65" s="30" t="s">
        <v>25</v>
      </c>
      <c r="B65" s="3" t="s">
        <v>33</v>
      </c>
      <c r="C65" s="4">
        <v>6144</v>
      </c>
      <c r="D65" s="4"/>
      <c r="E65" s="40"/>
    </row>
    <row r="66" spans="1:5" x14ac:dyDescent="0.25">
      <c r="A66" s="30" t="s">
        <v>20</v>
      </c>
      <c r="B66" s="3" t="s">
        <v>30</v>
      </c>
      <c r="C66" s="4"/>
      <c r="D66" s="4"/>
      <c r="E66" s="40"/>
    </row>
    <row r="67" spans="1:5" x14ac:dyDescent="0.25">
      <c r="A67" s="30" t="s">
        <v>23</v>
      </c>
      <c r="B67" s="3" t="s">
        <v>34</v>
      </c>
      <c r="C67" s="4"/>
      <c r="D67" s="4"/>
      <c r="E67" s="40"/>
    </row>
    <row r="68" spans="1:5" x14ac:dyDescent="0.25">
      <c r="A68" s="30" t="s">
        <v>21</v>
      </c>
      <c r="B68" s="3" t="s">
        <v>36</v>
      </c>
      <c r="C68" s="4"/>
      <c r="D68" s="44">
        <v>0</v>
      </c>
      <c r="E68" s="45">
        <v>6278</v>
      </c>
    </row>
    <row r="69" spans="1:5" x14ac:dyDescent="0.25">
      <c r="A69" s="30" t="s">
        <v>22</v>
      </c>
      <c r="B69" s="3" t="s">
        <v>31</v>
      </c>
      <c r="C69" s="4">
        <v>3679</v>
      </c>
      <c r="D69" s="4">
        <v>15000</v>
      </c>
      <c r="E69" s="40">
        <v>18863</v>
      </c>
    </row>
    <row r="70" spans="1:5" ht="15.75" thickBot="1" x14ac:dyDescent="0.3">
      <c r="A70" s="31" t="s">
        <v>24</v>
      </c>
      <c r="B70" s="10" t="s">
        <v>32</v>
      </c>
      <c r="C70" s="11"/>
      <c r="D70" s="11"/>
      <c r="E70" s="41"/>
    </row>
    <row r="71" spans="1:5" ht="15.75" thickBot="1" x14ac:dyDescent="0.3">
      <c r="A71" s="17" t="s">
        <v>37</v>
      </c>
      <c r="B71" s="12" t="s">
        <v>11</v>
      </c>
      <c r="C71" s="13">
        <f>SUM(C72:C77)</f>
        <v>1783</v>
      </c>
      <c r="D71" s="13">
        <f t="shared" ref="D71:E71" si="15">SUM(D72:D77)</f>
        <v>0</v>
      </c>
      <c r="E71" s="43">
        <f t="shared" si="15"/>
        <v>0</v>
      </c>
    </row>
    <row r="72" spans="1:5" x14ac:dyDescent="0.25">
      <c r="A72" s="29" t="s">
        <v>13</v>
      </c>
      <c r="B72" s="6" t="s">
        <v>28</v>
      </c>
      <c r="C72" s="2"/>
      <c r="D72" s="2"/>
      <c r="E72" s="39"/>
    </row>
    <row r="73" spans="1:5" x14ac:dyDescent="0.25">
      <c r="A73" s="30" t="s">
        <v>18</v>
      </c>
      <c r="B73" s="3" t="s">
        <v>27</v>
      </c>
      <c r="C73" s="4">
        <v>1783</v>
      </c>
      <c r="D73" s="4"/>
      <c r="E73" s="40"/>
    </row>
    <row r="74" spans="1:5" x14ac:dyDescent="0.25">
      <c r="A74" s="30" t="s">
        <v>19</v>
      </c>
      <c r="B74" s="3" t="s">
        <v>29</v>
      </c>
      <c r="C74" s="4"/>
      <c r="D74" s="4"/>
      <c r="E74" s="40"/>
    </row>
    <row r="75" spans="1:5" x14ac:dyDescent="0.25">
      <c r="A75" s="30" t="s">
        <v>21</v>
      </c>
      <c r="B75" s="3" t="s">
        <v>36</v>
      </c>
      <c r="C75" s="4"/>
      <c r="D75" s="4"/>
      <c r="E75" s="40"/>
    </row>
    <row r="76" spans="1:5" x14ac:dyDescent="0.25">
      <c r="A76" s="30" t="s">
        <v>22</v>
      </c>
      <c r="B76" s="3" t="s">
        <v>31</v>
      </c>
      <c r="C76" s="4"/>
      <c r="D76" s="4"/>
      <c r="E76" s="40"/>
    </row>
    <row r="77" spans="1:5" ht="15.75" thickBot="1" x14ac:dyDescent="0.3">
      <c r="A77" s="33" t="s">
        <v>24</v>
      </c>
      <c r="B77" s="20" t="s">
        <v>32</v>
      </c>
      <c r="C77" s="21"/>
      <c r="D77" s="21"/>
      <c r="E77" s="46"/>
    </row>
    <row r="78" spans="1:5" ht="15.75" thickBot="1" x14ac:dyDescent="0.3">
      <c r="A78" s="16" t="s">
        <v>52</v>
      </c>
      <c r="B78" s="14" t="s">
        <v>15</v>
      </c>
      <c r="C78" s="15">
        <f>C79+C85+C93+C103</f>
        <v>276528</v>
      </c>
      <c r="D78" s="15">
        <f t="shared" ref="D78:E78" si="16">D79+D85+D93+D103</f>
        <v>163022</v>
      </c>
      <c r="E78" s="42">
        <f t="shared" si="16"/>
        <v>141418</v>
      </c>
    </row>
    <row r="79" spans="1:5" ht="15.75" thickBot="1" x14ac:dyDescent="0.3">
      <c r="A79" s="17">
        <v>561</v>
      </c>
      <c r="B79" s="12" t="s">
        <v>51</v>
      </c>
      <c r="C79" s="13">
        <f>SUM(C80:C84)</f>
        <v>41162</v>
      </c>
      <c r="D79" s="13">
        <f t="shared" ref="D79:E79" si="17">SUM(D80:D84)</f>
        <v>138569</v>
      </c>
      <c r="E79" s="43">
        <f t="shared" si="17"/>
        <v>121902</v>
      </c>
    </row>
    <row r="80" spans="1:5" x14ac:dyDescent="0.25">
      <c r="A80" s="29">
        <v>31</v>
      </c>
      <c r="B80" s="6" t="s">
        <v>28</v>
      </c>
      <c r="C80" s="2"/>
      <c r="D80" s="47">
        <v>11796</v>
      </c>
      <c r="E80" s="45">
        <v>7102</v>
      </c>
    </row>
    <row r="81" spans="1:5" x14ac:dyDescent="0.25">
      <c r="A81" s="30">
        <v>32</v>
      </c>
      <c r="B81" s="3" t="s">
        <v>27</v>
      </c>
      <c r="C81" s="4">
        <v>41162</v>
      </c>
      <c r="D81" s="4">
        <v>104161</v>
      </c>
      <c r="E81" s="40">
        <v>109121</v>
      </c>
    </row>
    <row r="82" spans="1:5" x14ac:dyDescent="0.25">
      <c r="A82" s="30" t="s">
        <v>19</v>
      </c>
      <c r="B82" s="3" t="s">
        <v>29</v>
      </c>
      <c r="C82" s="11"/>
      <c r="D82" s="44">
        <v>0</v>
      </c>
      <c r="E82" s="45">
        <v>10</v>
      </c>
    </row>
    <row r="83" spans="1:5" x14ac:dyDescent="0.25">
      <c r="A83" s="30" t="s">
        <v>21</v>
      </c>
      <c r="B83" s="3" t="s">
        <v>36</v>
      </c>
      <c r="C83" s="11"/>
      <c r="D83" s="47"/>
      <c r="E83" s="45"/>
    </row>
    <row r="84" spans="1:5" ht="15.75" thickBot="1" x14ac:dyDescent="0.3">
      <c r="A84" s="31">
        <v>42</v>
      </c>
      <c r="B84" s="10" t="s">
        <v>31</v>
      </c>
      <c r="C84" s="11"/>
      <c r="D84" s="47">
        <v>22612</v>
      </c>
      <c r="E84" s="45">
        <v>5669</v>
      </c>
    </row>
    <row r="85" spans="1:5" ht="15.75" thickBot="1" x14ac:dyDescent="0.3">
      <c r="A85" s="17">
        <v>12</v>
      </c>
      <c r="B85" s="12" t="s">
        <v>53</v>
      </c>
      <c r="C85" s="13">
        <f>SUM(C86:C90)</f>
        <v>235366</v>
      </c>
      <c r="D85" s="13">
        <f t="shared" ref="D85:E85" si="18">SUM(D86:D90)</f>
        <v>24453</v>
      </c>
      <c r="E85" s="43">
        <f t="shared" si="18"/>
        <v>19516</v>
      </c>
    </row>
    <row r="86" spans="1:5" x14ac:dyDescent="0.25">
      <c r="A86" s="29">
        <v>31</v>
      </c>
      <c r="B86" s="6" t="s">
        <v>28</v>
      </c>
      <c r="C86" s="2"/>
      <c r="D86" s="47">
        <v>2273</v>
      </c>
      <c r="E86" s="45">
        <v>1253</v>
      </c>
    </row>
    <row r="87" spans="1:5" x14ac:dyDescent="0.25">
      <c r="A87" s="30">
        <v>32</v>
      </c>
      <c r="B87" s="3" t="s">
        <v>27</v>
      </c>
      <c r="C87" s="4">
        <v>235366</v>
      </c>
      <c r="D87" s="4">
        <v>17823</v>
      </c>
      <c r="E87" s="40">
        <v>17261</v>
      </c>
    </row>
    <row r="88" spans="1:5" x14ac:dyDescent="0.25">
      <c r="A88" s="30" t="s">
        <v>19</v>
      </c>
      <c r="B88" s="3" t="s">
        <v>29</v>
      </c>
      <c r="C88" s="11"/>
      <c r="D88" s="44">
        <v>0</v>
      </c>
      <c r="E88" s="45">
        <v>2</v>
      </c>
    </row>
    <row r="89" spans="1:5" x14ac:dyDescent="0.25">
      <c r="A89" s="30" t="s">
        <v>21</v>
      </c>
      <c r="B89" s="3" t="s">
        <v>36</v>
      </c>
      <c r="C89" s="11"/>
      <c r="D89" s="47"/>
      <c r="E89" s="45"/>
    </row>
    <row r="90" spans="1:5" ht="15.75" thickBot="1" x14ac:dyDescent="0.3">
      <c r="A90" s="33">
        <v>42</v>
      </c>
      <c r="B90" s="20" t="s">
        <v>31</v>
      </c>
      <c r="C90" s="21"/>
      <c r="D90" s="48">
        <v>4357</v>
      </c>
      <c r="E90" s="49">
        <v>1000</v>
      </c>
    </row>
  </sheetData>
  <dataValidations count="1">
    <dataValidation type="whole" allowBlank="1" showInputMessage="1" showErrorMessage="1" errorTitle="GREŠKA" error="U ovo polje je dozvoljen unos samo brojčanih vrijednosti (bez decimala!)" sqref="D32:E32 D27:E27 D35:E35 D49:E52 D57:E59 D68:E68 D42:E43 D80:E80 D86:E86 D82:E84 D88:E90" xr:uid="{27569A41-8709-4242-A195-A68D98C5EF06}">
      <formula1>0</formula1>
      <formula2>10000000000</formula2>
    </dataValidation>
  </dataValidations>
  <pageMargins left="0.31496062992125984" right="0.31496062992125984" top="0.74803149606299213" bottom="0.74803149606299213" header="0.31496062992125984" footer="0.31496062992125984"/>
  <pageSetup paperSize="9" scale="72" orientation="portrait" r:id="rId1"/>
  <rowBreaks count="1" manualBreakCount="1">
    <brk id="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CF1CC19DF524CA42A994CB1BA0998" ma:contentTypeVersion="10" ma:contentTypeDescription="Create a new document." ma:contentTypeScope="" ma:versionID="47c59bbc4698d85e04eda9c0425d38f0">
  <xsd:schema xmlns:xsd="http://www.w3.org/2001/XMLSchema" xmlns:xs="http://www.w3.org/2001/XMLSchema" xmlns:p="http://schemas.microsoft.com/office/2006/metadata/properties" xmlns:ns3="85b01fc2-e437-4c9d-ba8e-ba5cf7a582fb" targetNamespace="http://schemas.microsoft.com/office/2006/metadata/properties" ma:root="true" ma:fieldsID="cfe30254d31b2a94e738eb08188291ea" ns3:_="">
    <xsd:import namespace="85b01fc2-e437-4c9d-ba8e-ba5cf7a582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LengthInSecond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b01fc2-e437-4c9d-ba8e-ba5cf7a582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C99CB6-EF8D-4989-94C7-C0F89A3AB4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AB6700-208B-40D8-B98D-F38F07FC22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b01fc2-e437-4c9d-ba8e-ba5cf7a582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4E331B-8FD5-4032-A188-141568E224A4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85b01fc2-e437-4c9d-ba8e-ba5cf7a582fb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posebni dio FFRI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mzagorac</dc:creator>
  <cp:lastModifiedBy>Sandra Vidić</cp:lastModifiedBy>
  <cp:lastPrinted>2023-10-04T11:15:05Z</cp:lastPrinted>
  <dcterms:created xsi:type="dcterms:W3CDTF">2022-10-31T10:11:38Z</dcterms:created>
  <dcterms:modified xsi:type="dcterms:W3CDTF">2023-12-12T10:07:18Z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POSEBNI DIO FINANCIJSKOG PLANA 01.12.2022..xlsx</vt:lpwstr>
  </property>
  <property fmtid="{D5CDD505-2E9C-101B-9397-08002B2CF9AE}" pid="3" name="ContentTypeId">
    <vt:lpwstr>0x010100003CF1CC19DF524CA42A994CB1BA0998</vt:lpwstr>
  </property>
</Properties>
</file>