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andra.vidic\Desktop\2020\FINANCIJSKI PLANOVI\2024\plan 2025.-2027\Konačno\"/>
    </mc:Choice>
  </mc:AlternateContent>
  <xr:revisionPtr revIDLastSave="0" documentId="13_ncr:1_{2EEC261C-8E02-422D-B981-83F561B62354}" xr6:coauthVersionLast="37" xr6:coauthVersionMax="47" xr10:uidLastSave="{00000000-0000-0000-0000-000000000000}"/>
  <bookViews>
    <workbookView xWindow="0" yWindow="0" windowWidth="28800" windowHeight="13620" xr2:uid="{00000000-000D-0000-FFFF-FFFF00000000}"/>
  </bookViews>
  <sheets>
    <sheet name="FFRi" sheetId="7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7" l="1"/>
  <c r="C89" i="7" l="1"/>
  <c r="G84" i="7" l="1"/>
  <c r="F84" i="7"/>
  <c r="E84" i="7"/>
  <c r="D84" i="7"/>
  <c r="C84" i="7"/>
  <c r="G89" i="7"/>
  <c r="F89" i="7"/>
  <c r="E89" i="7"/>
  <c r="D89" i="7"/>
  <c r="G83" i="7"/>
  <c r="F83" i="7"/>
  <c r="E83" i="7"/>
  <c r="C83" i="7" l="1"/>
  <c r="D83" i="7"/>
  <c r="C66" i="7"/>
  <c r="C57" i="7"/>
  <c r="D24" i="7" l="1"/>
  <c r="E24" i="7"/>
  <c r="E23" i="7" s="1"/>
  <c r="F24" i="7"/>
  <c r="F23" i="7" s="1"/>
  <c r="G24" i="7"/>
  <c r="G23" i="7" s="1"/>
  <c r="D33" i="7"/>
  <c r="E33" i="7"/>
  <c r="F33" i="7"/>
  <c r="G33" i="7"/>
  <c r="D34" i="7"/>
  <c r="E34" i="7"/>
  <c r="F34" i="7"/>
  <c r="G34" i="7"/>
  <c r="D36" i="7"/>
  <c r="E36" i="7"/>
  <c r="F36" i="7"/>
  <c r="G36" i="7"/>
  <c r="D37" i="7"/>
  <c r="E37" i="7"/>
  <c r="F37" i="7"/>
  <c r="G37" i="7"/>
  <c r="E3" i="7"/>
  <c r="F3" i="7"/>
  <c r="G3" i="7"/>
  <c r="D19" i="7"/>
  <c r="D18" i="7" s="1"/>
  <c r="E19" i="7"/>
  <c r="E18" i="7" s="1"/>
  <c r="F19" i="7"/>
  <c r="F18" i="7" s="1"/>
  <c r="G19" i="7"/>
  <c r="G18" i="7" s="1"/>
  <c r="D43" i="7"/>
  <c r="D42" i="7" s="1"/>
  <c r="E43" i="7"/>
  <c r="E42" i="7" s="1"/>
  <c r="F43" i="7"/>
  <c r="F42" i="7" s="1"/>
  <c r="G43" i="7"/>
  <c r="G42" i="7" s="1"/>
  <c r="D50" i="7"/>
  <c r="E50" i="7"/>
  <c r="F50" i="7"/>
  <c r="G50" i="7"/>
  <c r="D57" i="7"/>
  <c r="E57" i="7"/>
  <c r="F57" i="7"/>
  <c r="G57" i="7"/>
  <c r="D66" i="7"/>
  <c r="E66" i="7"/>
  <c r="F66" i="7"/>
  <c r="G66" i="7"/>
  <c r="D76" i="7"/>
  <c r="E76" i="7"/>
  <c r="F76" i="7"/>
  <c r="G76" i="7"/>
  <c r="D23" i="7" l="1"/>
  <c r="G49" i="7"/>
  <c r="G17" i="7" s="1"/>
  <c r="F49" i="7"/>
  <c r="F17" i="7" s="1"/>
  <c r="E49" i="7"/>
  <c r="E17" i="7" s="1"/>
  <c r="D49" i="7"/>
  <c r="D3" i="7"/>
  <c r="D17" i="7" l="1"/>
  <c r="C34" i="7"/>
  <c r="C37" i="7"/>
  <c r="C19" i="7"/>
  <c r="C24" i="7"/>
  <c r="C33" i="7"/>
  <c r="C36" i="7"/>
  <c r="C43" i="7"/>
  <c r="C50" i="7"/>
  <c r="C76" i="7"/>
  <c r="C49" i="7" l="1"/>
  <c r="C42" i="7"/>
  <c r="C23" i="7"/>
  <c r="C18" i="7"/>
  <c r="C3" i="7"/>
  <c r="C17" i="7" l="1"/>
</calcChain>
</file>

<file path=xl/sharedStrings.xml><?xml version="1.0" encoding="utf-8"?>
<sst xmlns="http://schemas.openxmlformats.org/spreadsheetml/2006/main" count="154" uniqueCount="60">
  <si>
    <t>Opći prihodi i primici</t>
  </si>
  <si>
    <t>A621002</t>
  </si>
  <si>
    <t>REDOVNA DJELATNOST SVEUČILIŠTA U RIJECI</t>
  </si>
  <si>
    <t>A621038</t>
  </si>
  <si>
    <t>Sredstva učešća za pomoći</t>
  </si>
  <si>
    <t>PRAVOMOĆNE SUDSKE PRESUDE</t>
  </si>
  <si>
    <t>A622122</t>
  </si>
  <si>
    <t>PROGRAMSKO FINANCIRANJE JAVNIH VISOKIH UČILIŠTA</t>
  </si>
  <si>
    <t>43</t>
  </si>
  <si>
    <t>Ostali prihodi za posebne namjene</t>
  </si>
  <si>
    <t>Pomoći EU</t>
  </si>
  <si>
    <t>Ostale pomoći</t>
  </si>
  <si>
    <t>Donacije</t>
  </si>
  <si>
    <t>EU PROJEKTI SVEUČILIŠTA U RIJECI (IZ EVIDENCIJSKIH PRIHODA)</t>
  </si>
  <si>
    <t>31</t>
  </si>
  <si>
    <t>Vlastiti prihodi</t>
  </si>
  <si>
    <t>REDOVNA DJELATNOST SVEUČILIŠTA U RIJECI (IZ EVIDENCIJSKIH PRIHODA)</t>
  </si>
  <si>
    <t>Mehanizam za oporavak i otpornost</t>
  </si>
  <si>
    <t>K679106</t>
  </si>
  <si>
    <t>Europski socijalni fond (ESF)</t>
  </si>
  <si>
    <t>Europski fond za regionalni razvoj (ERDF)</t>
  </si>
  <si>
    <t>Fond solidarnosti Europske unije – potres</t>
  </si>
  <si>
    <t>32</t>
  </si>
  <si>
    <t>34</t>
  </si>
  <si>
    <t>37</t>
  </si>
  <si>
    <t>41</t>
  </si>
  <si>
    <t>42</t>
  </si>
  <si>
    <t>38</t>
  </si>
  <si>
    <t>45</t>
  </si>
  <si>
    <t>36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</si>
  <si>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</si>
  <si>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</si>
  <si>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</si>
  <si>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</si>
  <si>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</si>
  <si>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</si>
  <si>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</si>
  <si>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</si>
  <si>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</si>
  <si>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52</t>
  </si>
  <si>
    <t>Rashodi za nabavu neproizvedene dugotrajne imovine</t>
  </si>
  <si>
    <t>61</t>
  </si>
  <si>
    <t>PROJEKCIJA 
ZA 2026.</t>
  </si>
  <si>
    <t xml:space="preserve"> PROGRAMI VJEŽBAONICA VISOKIH UČILIŠTA</t>
  </si>
  <si>
    <t xml:space="preserve">A679089 </t>
  </si>
  <si>
    <t xml:space="preserve">Plaće za redovan rad  </t>
  </si>
  <si>
    <t>Doprinosi za obvezno zdravstveno osiguranje</t>
  </si>
  <si>
    <t>Doprinosi za obvezno osiguranje  u slučaju nezaposlenosti</t>
  </si>
  <si>
    <t xml:space="preserve">A621181 </t>
  </si>
  <si>
    <t xml:space="preserve">       A679072</t>
  </si>
  <si>
    <t>'Rashodi za nabavu proizvedene dugotrajne imovine</t>
  </si>
  <si>
    <t>UKUPNO IZVORI</t>
  </si>
  <si>
    <t xml:space="preserve">UKUPNO AKTIVNOSTI </t>
  </si>
  <si>
    <t xml:space="preserve">NAZIV PRORAČUNSKOG KORISNIKA:                    SVEUČILIŠTE U RIJECI, FILOZOFSKI FAKULTET </t>
  </si>
  <si>
    <t>BROJČANA OZNAKA PRORAČUNSKOG KORISNIKA:   22857</t>
  </si>
  <si>
    <t>IZVRŠENJE
2023.</t>
  </si>
  <si>
    <t>TEKUĆI PLAN
2024.</t>
  </si>
  <si>
    <t>PLAN 
ZA 2025.</t>
  </si>
  <si>
    <t>PROJEKCIJA 
ZA 2027.</t>
  </si>
  <si>
    <t>Prihodi od nefin. imovine i nadoknade štete s osnova osig.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</si>
</sst>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64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3" applyProtection="0">
      <alignment vertical="center"/>
    </xf>
    <xf numFmtId="4" fontId="12" fillId="21" borderId="3" applyNumberFormat="0" applyProtection="0">
      <alignment horizontal="left" vertical="center" indent="1"/>
    </xf>
    <xf numFmtId="4" fontId="12" fillId="22" borderId="3" applyNumberFormat="0" applyProtection="0">
      <alignment horizontal="right" vertical="center"/>
    </xf>
    <xf numFmtId="4" fontId="12" fillId="5" borderId="3" applyNumberFormat="0" applyProtection="0">
      <alignment horizontal="left" vertical="center" indent="1"/>
    </xf>
    <xf numFmtId="4" fontId="12" fillId="23" borderId="3" applyNumberFormat="0" applyProtection="0">
      <alignment vertical="center"/>
    </xf>
    <xf numFmtId="0" fontId="12" fillId="24" borderId="3" applyNumberFormat="0" applyProtection="0">
      <alignment horizontal="left" vertical="center" indent="1"/>
    </xf>
    <xf numFmtId="0" fontId="12" fillId="25" borderId="3" applyNumberFormat="0" applyProtection="0">
      <alignment horizontal="left" vertical="center" indent="1"/>
    </xf>
    <xf numFmtId="0" fontId="12" fillId="2" borderId="3" applyNumberFormat="0" applyProtection="0">
      <alignment horizontal="left" vertical="center" wrapText="1" indent="1"/>
    </xf>
    <xf numFmtId="0" fontId="12" fillId="26" borderId="3" applyNumberFormat="0" applyProtection="0">
      <alignment horizontal="left" vertical="center" indent="1"/>
    </xf>
    <xf numFmtId="4" fontId="12" fillId="0" borderId="3" applyNumberFormat="0" applyProtection="0">
      <alignment horizontal="right" vertical="center"/>
    </xf>
  </cellStyleXfs>
  <cellXfs count="53">
    <xf numFmtId="0" fontId="0" fillId="0" borderId="0" xfId="0"/>
    <xf numFmtId="0" fontId="0" fillId="0" borderId="0" xfId="0" applyFill="1"/>
    <xf numFmtId="3" fontId="12" fillId="0" borderId="4" xfId="50" applyNumberFormat="1" applyFill="1" applyBorder="1">
      <alignment horizontal="right" vertical="center"/>
    </xf>
    <xf numFmtId="0" fontId="12" fillId="0" borderId="3" xfId="49" quotePrefix="1" applyFill="1" applyBorder="1">
      <alignment horizontal="left" vertical="center" indent="1"/>
    </xf>
    <xf numFmtId="3" fontId="12" fillId="0" borderId="3" xfId="50" applyNumberFormat="1" applyFill="1" applyBorder="1">
      <alignment horizontal="right" vertical="center"/>
    </xf>
    <xf numFmtId="3" fontId="0" fillId="0" borderId="0" xfId="0" applyNumberFormat="1" applyFill="1"/>
    <xf numFmtId="0" fontId="12" fillId="0" borderId="4" xfId="49" quotePrefix="1" applyFill="1" applyBorder="1">
      <alignment horizontal="left" vertical="center" indent="1"/>
    </xf>
    <xf numFmtId="0" fontId="13" fillId="29" borderId="5" xfId="0" quotePrefix="1" applyFont="1" applyFill="1" applyBorder="1" applyAlignment="1">
      <alignment horizontal="center" vertical="center" wrapText="1"/>
    </xf>
    <xf numFmtId="0" fontId="13" fillId="29" borderId="6" xfId="0" quotePrefix="1" applyFont="1" applyFill="1" applyBorder="1" applyAlignment="1">
      <alignment horizontal="center" vertical="center" wrapText="1"/>
    </xf>
    <xf numFmtId="3" fontId="13" fillId="29" borderId="6" xfId="0" quotePrefix="1" applyNumberFormat="1" applyFont="1" applyFill="1" applyBorder="1" applyAlignment="1">
      <alignment horizontal="center" vertical="center" wrapText="1"/>
    </xf>
    <xf numFmtId="0" fontId="12" fillId="0" borderId="7" xfId="49" quotePrefix="1" applyFill="1" applyBorder="1">
      <alignment horizontal="left" vertical="center" indent="1"/>
    </xf>
    <xf numFmtId="3" fontId="12" fillId="0" borderId="7" xfId="50" applyNumberFormat="1" applyFill="1" applyBorder="1">
      <alignment horizontal="right" vertical="center"/>
    </xf>
    <xf numFmtId="0" fontId="12" fillId="29" borderId="8" xfId="49" quotePrefix="1" applyFill="1" applyBorder="1" applyAlignment="1">
      <alignment horizontal="left" vertical="center" indent="7"/>
    </xf>
    <xf numFmtId="0" fontId="12" fillId="27" borderId="8" xfId="49" quotePrefix="1" applyFill="1" applyBorder="1" applyAlignment="1">
      <alignment horizontal="left" vertical="center" indent="7"/>
    </xf>
    <xf numFmtId="0" fontId="12" fillId="27" borderId="9" xfId="49" quotePrefix="1" applyFill="1" applyBorder="1">
      <alignment horizontal="left" vertical="center" indent="1"/>
    </xf>
    <xf numFmtId="3" fontId="12" fillId="27" borderId="9" xfId="50" applyNumberFormat="1" applyFill="1" applyBorder="1">
      <alignment horizontal="right" vertical="center"/>
    </xf>
    <xf numFmtId="0" fontId="12" fillId="28" borderId="8" xfId="49" quotePrefix="1" applyFill="1" applyBorder="1" applyAlignment="1">
      <alignment horizontal="left" vertical="center" indent="5"/>
    </xf>
    <xf numFmtId="0" fontId="12" fillId="28" borderId="9" xfId="49" quotePrefix="1" applyFill="1" applyBorder="1">
      <alignment horizontal="left" vertical="center" indent="1"/>
    </xf>
    <xf numFmtId="3" fontId="12" fillId="28" borderId="9" xfId="50" applyNumberFormat="1" applyFill="1" applyBorder="1">
      <alignment horizontal="right" vertical="center"/>
    </xf>
    <xf numFmtId="0" fontId="12" fillId="28" borderId="8" xfId="49" quotePrefix="1" applyFill="1" applyBorder="1" applyAlignment="1">
      <alignment horizontal="center" vertical="center"/>
    </xf>
    <xf numFmtId="0" fontId="12" fillId="27" borderId="8" xfId="49" quotePrefix="1" applyFill="1" applyBorder="1" applyAlignment="1">
      <alignment horizontal="center" vertical="center"/>
    </xf>
    <xf numFmtId="0" fontId="12" fillId="0" borderId="10" xfId="49" quotePrefix="1" applyFill="1" applyBorder="1">
      <alignment horizontal="left" vertical="center" indent="1"/>
    </xf>
    <xf numFmtId="3" fontId="12" fillId="0" borderId="10" xfId="50" applyNumberFormat="1" applyFill="1" applyBorder="1">
      <alignment horizontal="right" vertical="center"/>
    </xf>
    <xf numFmtId="3" fontId="12" fillId="0" borderId="15" xfId="50" applyNumberFormat="1" applyFill="1" applyBorder="1">
      <alignment horizontal="right" vertical="center"/>
    </xf>
    <xf numFmtId="3" fontId="12" fillId="0" borderId="17" xfId="50" applyNumberFormat="1" applyFill="1" applyBorder="1">
      <alignment horizontal="right" vertical="center"/>
    </xf>
    <xf numFmtId="3" fontId="12" fillId="0" borderId="19" xfId="50" applyNumberFormat="1" applyFill="1" applyBorder="1">
      <alignment horizontal="right" vertical="center"/>
    </xf>
    <xf numFmtId="0" fontId="12" fillId="0" borderId="14" xfId="49" quotePrefix="1" applyFill="1" applyBorder="1" applyAlignment="1">
      <alignment horizontal="left" vertical="center" indent="9"/>
    </xf>
    <xf numFmtId="0" fontId="12" fillId="0" borderId="16" xfId="49" quotePrefix="1" applyFill="1" applyBorder="1" applyAlignment="1">
      <alignment horizontal="left" vertical="center" indent="9"/>
    </xf>
    <xf numFmtId="0" fontId="12" fillId="0" borderId="18" xfId="49" quotePrefix="1" applyFill="1" applyBorder="1" applyAlignment="1">
      <alignment horizontal="left" vertical="center" indent="9"/>
    </xf>
    <xf numFmtId="0" fontId="12" fillId="0" borderId="20" xfId="49" quotePrefix="1" applyFill="1" applyBorder="1" applyAlignment="1">
      <alignment horizontal="left" vertical="center" indent="9"/>
    </xf>
    <xf numFmtId="3" fontId="12" fillId="0" borderId="21" xfId="50" applyNumberFormat="1" applyFill="1" applyBorder="1">
      <alignment horizontal="right" vertical="center"/>
    </xf>
    <xf numFmtId="0" fontId="12" fillId="0" borderId="22" xfId="49" quotePrefix="1" applyFill="1" applyBorder="1" applyAlignment="1">
      <alignment horizontal="left" vertical="center" indent="9"/>
    </xf>
    <xf numFmtId="0" fontId="12" fillId="0" borderId="23" xfId="49" quotePrefix="1" applyFill="1" applyBorder="1">
      <alignment horizontal="left" vertical="center" indent="1"/>
    </xf>
    <xf numFmtId="3" fontId="12" fillId="0" borderId="23" xfId="50" applyNumberFormat="1" applyFill="1" applyBorder="1">
      <alignment horizontal="right" vertical="center"/>
    </xf>
    <xf numFmtId="3" fontId="12" fillId="0" borderId="24" xfId="50" applyNumberFormat="1" applyFill="1" applyBorder="1">
      <alignment horizontal="right" vertical="center"/>
    </xf>
    <xf numFmtId="0" fontId="14" fillId="27" borderId="14" xfId="49" quotePrefix="1" applyFont="1" applyFill="1" applyBorder="1" applyAlignment="1">
      <alignment horizontal="left" vertical="center" indent="7"/>
    </xf>
    <xf numFmtId="0" fontId="14" fillId="27" borderId="16" xfId="49" quotePrefix="1" applyFont="1" applyFill="1" applyBorder="1" applyAlignment="1">
      <alignment horizontal="left" vertical="center" indent="7"/>
    </xf>
    <xf numFmtId="0" fontId="14" fillId="27" borderId="18" xfId="49" quotePrefix="1" applyFont="1" applyFill="1" applyBorder="1" applyAlignment="1">
      <alignment horizontal="left" vertical="center" indent="7"/>
    </xf>
    <xf numFmtId="0" fontId="13" fillId="30" borderId="11" xfId="0" quotePrefix="1" applyFont="1" applyFill="1" applyBorder="1" applyAlignment="1">
      <alignment horizontal="center" vertical="center" wrapText="1"/>
    </xf>
    <xf numFmtId="0" fontId="13" fillId="30" borderId="12" xfId="0" quotePrefix="1" applyFont="1" applyFill="1" applyBorder="1" applyAlignment="1">
      <alignment horizontal="center" vertical="center" wrapText="1"/>
    </xf>
    <xf numFmtId="0" fontId="13" fillId="30" borderId="12" xfId="0" applyNumberFormat="1" applyFont="1" applyFill="1" applyBorder="1" applyAlignment="1" applyProtection="1">
      <alignment horizontal="center" vertical="center" wrapText="1"/>
    </xf>
    <xf numFmtId="0" fontId="13" fillId="30" borderId="13" xfId="0" applyNumberFormat="1" applyFont="1" applyFill="1" applyBorder="1" applyAlignment="1" applyProtection="1">
      <alignment horizontal="center" vertical="center" wrapText="1"/>
    </xf>
    <xf numFmtId="3" fontId="13" fillId="29" borderId="25" xfId="0" quotePrefix="1" applyNumberFormat="1" applyFont="1" applyFill="1" applyBorder="1" applyAlignment="1">
      <alignment horizontal="center" vertical="center" wrapText="1"/>
    </xf>
    <xf numFmtId="3" fontId="12" fillId="28" borderId="26" xfId="50" applyNumberFormat="1" applyFill="1" applyBorder="1">
      <alignment horizontal="right" vertical="center"/>
    </xf>
    <xf numFmtId="3" fontId="12" fillId="27" borderId="26" xfId="50" applyNumberFormat="1" applyFill="1" applyBorder="1">
      <alignment horizontal="right" vertical="center"/>
    </xf>
    <xf numFmtId="0" fontId="12" fillId="0" borderId="28" xfId="49" quotePrefix="1" applyFill="1" applyBorder="1">
      <alignment horizontal="left" vertical="center" indent="1"/>
    </xf>
    <xf numFmtId="3" fontId="12" fillId="0" borderId="27" xfId="50" applyNumberFormat="1" applyFill="1" applyBorder="1">
      <alignment horizontal="right" vertical="center"/>
    </xf>
    <xf numFmtId="3" fontId="15" fillId="0" borderId="3" xfId="50" applyNumberFormat="1" applyFont="1" applyBorder="1" applyProtection="1">
      <alignment horizontal="right" vertical="center"/>
      <protection locked="0"/>
    </xf>
    <xf numFmtId="3" fontId="15" fillId="0" borderId="17" xfId="50" applyNumberFormat="1" applyFont="1" applyBorder="1" applyProtection="1">
      <alignment horizontal="right" vertical="center"/>
      <protection locked="0"/>
    </xf>
    <xf numFmtId="3" fontId="12" fillId="0" borderId="29" xfId="50" applyNumberFormat="1" applyFill="1" applyBorder="1">
      <alignment horizontal="right" vertical="center"/>
    </xf>
    <xf numFmtId="0" fontId="12" fillId="0" borderId="30" xfId="49" quotePrefix="1" applyFill="1" applyBorder="1">
      <alignment horizontal="left" vertical="center" indent="1"/>
    </xf>
    <xf numFmtId="3" fontId="12" fillId="0" borderId="31" xfId="50" applyNumberFormat="1" applyFill="1" applyBorder="1">
      <alignment horizontal="right" vertical="center"/>
    </xf>
    <xf numFmtId="3" fontId="12" fillId="0" borderId="32" xfId="50" applyNumberFormat="1" applyFill="1" applyBorder="1">
      <alignment horizontal="right" vertic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zoomScale="85" zoomScaleNormal="85"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C24" sqref="C24:E24"/>
    </sheetView>
  </sheetViews>
  <sheetFormatPr defaultColWidth="9.140625" defaultRowHeight="15" x14ac:dyDescent="0.25"/>
  <cols>
    <col min="1" max="1" width="17.28515625" style="1" customWidth="1"/>
    <col min="2" max="2" width="51.42578125" style="1" customWidth="1"/>
    <col min="3" max="7" width="13.28515625" style="1" customWidth="1"/>
    <col min="8" max="16384" width="9.140625" style="1"/>
  </cols>
  <sheetData>
    <row r="1" spans="1:7" ht="15.75" thickBot="1" x14ac:dyDescent="0.3">
      <c r="F1" s="1">
        <v>8</v>
      </c>
    </row>
    <row r="2" spans="1:7" ht="64.5" thickBot="1" x14ac:dyDescent="0.3">
      <c r="A2" s="38" t="s">
        <v>54</v>
      </c>
      <c r="B2" s="39" t="s">
        <v>53</v>
      </c>
      <c r="C2" s="39" t="s">
        <v>55</v>
      </c>
      <c r="D2" s="39" t="s">
        <v>56</v>
      </c>
      <c r="E2" s="40" t="s">
        <v>57</v>
      </c>
      <c r="F2" s="40" t="s">
        <v>42</v>
      </c>
      <c r="G2" s="41" t="s">
        <v>58</v>
      </c>
    </row>
    <row r="3" spans="1:7" ht="15.75" thickBot="1" x14ac:dyDescent="0.3">
      <c r="A3" s="7"/>
      <c r="B3" s="8" t="s">
        <v>51</v>
      </c>
      <c r="C3" s="9">
        <f>SUM(C4:C16)</f>
        <v>8952445.4299999997</v>
      </c>
      <c r="D3" s="9">
        <f t="shared" ref="D3:G3" si="0">SUM(D4:D16)</f>
        <v>10798479</v>
      </c>
      <c r="E3" s="9">
        <f t="shared" si="0"/>
        <v>10195881</v>
      </c>
      <c r="F3" s="9">
        <f t="shared" si="0"/>
        <v>10116671</v>
      </c>
      <c r="G3" s="42">
        <f t="shared" si="0"/>
        <v>9797949</v>
      </c>
    </row>
    <row r="4" spans="1:7" x14ac:dyDescent="0.25">
      <c r="A4" s="35">
        <v>11</v>
      </c>
      <c r="B4" s="6" t="s">
        <v>0</v>
      </c>
      <c r="C4" s="2">
        <v>7269632.3799999999</v>
      </c>
      <c r="D4" s="2">
        <v>9543235</v>
      </c>
      <c r="E4" s="2">
        <v>9267799</v>
      </c>
      <c r="F4" s="2">
        <v>9267799</v>
      </c>
      <c r="G4" s="23">
        <v>9267799</v>
      </c>
    </row>
    <row r="5" spans="1:7" x14ac:dyDescent="0.25">
      <c r="A5" s="35">
        <v>12</v>
      </c>
      <c r="B5" s="6" t="s">
        <v>4</v>
      </c>
      <c r="C5" s="2">
        <v>7219.17</v>
      </c>
      <c r="D5" s="2"/>
      <c r="E5" s="2"/>
      <c r="F5" s="2"/>
      <c r="G5" s="23"/>
    </row>
    <row r="6" spans="1:7" x14ac:dyDescent="0.25">
      <c r="A6" s="36">
        <v>31</v>
      </c>
      <c r="B6" s="3" t="s">
        <v>15</v>
      </c>
      <c r="C6" s="4">
        <v>229741.08</v>
      </c>
      <c r="D6" s="4">
        <v>96567</v>
      </c>
      <c r="E6" s="4">
        <v>45550</v>
      </c>
      <c r="F6" s="4">
        <v>50500</v>
      </c>
      <c r="G6" s="24">
        <v>50000</v>
      </c>
    </row>
    <row r="7" spans="1:7" x14ac:dyDescent="0.25">
      <c r="A7" s="36">
        <v>43</v>
      </c>
      <c r="B7" s="3" t="s">
        <v>9</v>
      </c>
      <c r="C7" s="4">
        <v>562961.55999999994</v>
      </c>
      <c r="D7" s="4">
        <v>289528</v>
      </c>
      <c r="E7" s="4">
        <v>280000</v>
      </c>
      <c r="F7" s="4">
        <v>286000</v>
      </c>
      <c r="G7" s="24">
        <v>286000</v>
      </c>
    </row>
    <row r="8" spans="1:7" x14ac:dyDescent="0.25">
      <c r="A8" s="36">
        <v>51</v>
      </c>
      <c r="B8" s="3" t="s">
        <v>10</v>
      </c>
      <c r="C8" s="4">
        <v>419161.27</v>
      </c>
      <c r="D8" s="4">
        <v>389915</v>
      </c>
      <c r="E8" s="4">
        <v>385100</v>
      </c>
      <c r="F8" s="4">
        <v>373100</v>
      </c>
      <c r="G8" s="24">
        <v>102650</v>
      </c>
    </row>
    <row r="9" spans="1:7" x14ac:dyDescent="0.25">
      <c r="A9" s="36">
        <v>52</v>
      </c>
      <c r="B9" s="3" t="s">
        <v>11</v>
      </c>
      <c r="C9" s="4">
        <v>422886.97</v>
      </c>
      <c r="D9" s="4">
        <v>479234</v>
      </c>
      <c r="E9" s="4">
        <v>217432</v>
      </c>
      <c r="F9" s="4">
        <v>139272</v>
      </c>
      <c r="G9" s="24">
        <v>91500</v>
      </c>
    </row>
    <row r="10" spans="1:7" x14ac:dyDescent="0.25">
      <c r="A10" s="36">
        <v>61</v>
      </c>
      <c r="B10" s="3" t="s">
        <v>12</v>
      </c>
      <c r="C10" s="4"/>
      <c r="D10" s="4"/>
      <c r="E10" s="4"/>
      <c r="F10" s="4"/>
      <c r="G10" s="24"/>
    </row>
    <row r="11" spans="1:7" x14ac:dyDescent="0.25">
      <c r="A11" s="36">
        <v>561</v>
      </c>
      <c r="B11" s="3" t="s">
        <v>19</v>
      </c>
      <c r="C11" s="4">
        <v>40843</v>
      </c>
      <c r="D11" s="4"/>
      <c r="E11" s="4"/>
      <c r="F11" s="4"/>
      <c r="G11" s="24"/>
    </row>
    <row r="12" spans="1:7" x14ac:dyDescent="0.25">
      <c r="A12" s="36">
        <v>581</v>
      </c>
      <c r="B12" s="3" t="s">
        <v>17</v>
      </c>
      <c r="C12" s="4"/>
      <c r="D12" s="4"/>
      <c r="E12" s="4"/>
      <c r="F12" s="4"/>
      <c r="G12" s="24"/>
    </row>
    <row r="13" spans="1:7" x14ac:dyDescent="0.25">
      <c r="A13" s="36">
        <v>5761</v>
      </c>
      <c r="B13" s="3" t="s">
        <v>21</v>
      </c>
      <c r="C13" s="4"/>
      <c r="D13" s="4"/>
      <c r="E13" s="4"/>
      <c r="F13" s="4"/>
      <c r="G13" s="24"/>
    </row>
    <row r="14" spans="1:7" x14ac:dyDescent="0.25">
      <c r="A14" s="37">
        <v>563</v>
      </c>
      <c r="B14" s="10" t="s">
        <v>20</v>
      </c>
      <c r="C14" s="11"/>
      <c r="D14" s="11"/>
      <c r="E14" s="11"/>
      <c r="F14" s="11"/>
      <c r="G14" s="25"/>
    </row>
    <row r="15" spans="1:7" x14ac:dyDescent="0.25">
      <c r="A15" s="37">
        <v>61</v>
      </c>
      <c r="B15" s="10" t="s">
        <v>12</v>
      </c>
      <c r="C15" s="11"/>
      <c r="D15" s="11"/>
      <c r="E15" s="11"/>
      <c r="F15" s="11"/>
      <c r="G15" s="25"/>
    </row>
    <row r="16" spans="1:7" ht="15.75" thickBot="1" x14ac:dyDescent="0.3">
      <c r="A16" s="37">
        <v>71</v>
      </c>
      <c r="B16" s="10" t="s">
        <v>59</v>
      </c>
      <c r="C16" s="11"/>
      <c r="D16" s="11"/>
      <c r="E16" s="11"/>
      <c r="F16" s="11"/>
      <c r="G16" s="25"/>
    </row>
    <row r="17" spans="1:9" ht="15.75" thickBot="1" x14ac:dyDescent="0.3">
      <c r="A17" s="12"/>
      <c r="B17" s="8" t="s">
        <v>52</v>
      </c>
      <c r="C17" s="9">
        <f>C18+C23+C33+C36+C42+C49+C83</f>
        <v>8952445.8969999999</v>
      </c>
      <c r="D17" s="9">
        <f>D18+D23+D33+D36+D42+D49+D83</f>
        <v>10798479</v>
      </c>
      <c r="E17" s="9">
        <f>E18+E23+E33+E36+E42+E49</f>
        <v>10195881</v>
      </c>
      <c r="F17" s="9">
        <f>F18+F23+F33+F36+F42+F49</f>
        <v>10116671</v>
      </c>
      <c r="G17" s="42">
        <f>G18+G23+G33+G36+G42+G49</f>
        <v>9797949</v>
      </c>
    </row>
    <row r="18" spans="1:9" ht="15.75" thickBot="1" x14ac:dyDescent="0.3">
      <c r="A18" s="16" t="s">
        <v>1</v>
      </c>
      <c r="B18" s="17" t="s">
        <v>2</v>
      </c>
      <c r="C18" s="18">
        <f>C19</f>
        <v>6764121.9699999997</v>
      </c>
      <c r="D18" s="18">
        <f t="shared" ref="D18:G18" si="1">D19</f>
        <v>8898741</v>
      </c>
      <c r="E18" s="18">
        <f t="shared" si="1"/>
        <v>8787626</v>
      </c>
      <c r="F18" s="18">
        <f t="shared" si="1"/>
        <v>8787626</v>
      </c>
      <c r="G18" s="43">
        <f t="shared" si="1"/>
        <v>8787626</v>
      </c>
      <c r="I18" s="5"/>
    </row>
    <row r="19" spans="1:9" ht="15.75" thickBot="1" x14ac:dyDescent="0.3">
      <c r="A19" s="13" t="s">
        <v>30</v>
      </c>
      <c r="B19" s="14" t="s">
        <v>0</v>
      </c>
      <c r="C19" s="15">
        <f>SUM(C20:C22)</f>
        <v>6764121.9699999997</v>
      </c>
      <c r="D19" s="15">
        <f t="shared" ref="D19:G19" si="2">SUM(D20:D22)</f>
        <v>8898741</v>
      </c>
      <c r="E19" s="15">
        <f t="shared" si="2"/>
        <v>8787626</v>
      </c>
      <c r="F19" s="15">
        <f t="shared" si="2"/>
        <v>8787626</v>
      </c>
      <c r="G19" s="44">
        <f t="shared" si="2"/>
        <v>8787626</v>
      </c>
    </row>
    <row r="20" spans="1:9" x14ac:dyDescent="0.25">
      <c r="A20" s="26" t="s">
        <v>14</v>
      </c>
      <c r="B20" s="6" t="s">
        <v>32</v>
      </c>
      <c r="C20" s="2">
        <v>6651401.0599999996</v>
      </c>
      <c r="D20" s="2">
        <v>8779143</v>
      </c>
      <c r="E20" s="2">
        <v>8694779</v>
      </c>
      <c r="F20" s="2">
        <v>8694779</v>
      </c>
      <c r="G20" s="23">
        <v>8694779</v>
      </c>
    </row>
    <row r="21" spans="1:9" x14ac:dyDescent="0.25">
      <c r="A21" s="27" t="s">
        <v>22</v>
      </c>
      <c r="B21" s="3" t="s">
        <v>31</v>
      </c>
      <c r="C21" s="4">
        <v>112720.91</v>
      </c>
      <c r="D21" s="4">
        <v>119598</v>
      </c>
      <c r="E21" s="2">
        <v>92847</v>
      </c>
      <c r="F21" s="2">
        <v>92847</v>
      </c>
      <c r="G21" s="23">
        <v>92847</v>
      </c>
    </row>
    <row r="22" spans="1:9" ht="15.75" thickBot="1" x14ac:dyDescent="0.3">
      <c r="A22" s="28" t="s">
        <v>27</v>
      </c>
      <c r="B22" s="10" t="s">
        <v>38</v>
      </c>
      <c r="C22" s="11"/>
      <c r="D22" s="11"/>
      <c r="E22" s="11"/>
      <c r="F22" s="11"/>
      <c r="G22" s="25"/>
    </row>
    <row r="23" spans="1:9" ht="15.75" thickBot="1" x14ac:dyDescent="0.3">
      <c r="A23" s="16" t="s">
        <v>6</v>
      </c>
      <c r="B23" s="17" t="s">
        <v>7</v>
      </c>
      <c r="C23" s="18">
        <f>C24</f>
        <v>379734.41999999987</v>
      </c>
      <c r="D23" s="18">
        <f t="shared" ref="D23:G23" si="3">D24</f>
        <v>567626</v>
      </c>
      <c r="E23" s="18">
        <f t="shared" si="3"/>
        <v>439080</v>
      </c>
      <c r="F23" s="18">
        <f t="shared" si="3"/>
        <v>439080</v>
      </c>
      <c r="G23" s="43">
        <f t="shared" si="3"/>
        <v>439080</v>
      </c>
    </row>
    <row r="24" spans="1:9" ht="15.75" thickBot="1" x14ac:dyDescent="0.3">
      <c r="A24" s="13" t="s">
        <v>30</v>
      </c>
      <c r="B24" s="14" t="s">
        <v>0</v>
      </c>
      <c r="C24" s="15">
        <f>SUM(C25:C32)</f>
        <v>379734.41999999987</v>
      </c>
      <c r="D24" s="15">
        <f t="shared" ref="D24:G24" si="4">SUM(D25:D32)</f>
        <v>567626</v>
      </c>
      <c r="E24" s="15">
        <f t="shared" si="4"/>
        <v>439080</v>
      </c>
      <c r="F24" s="15">
        <f t="shared" si="4"/>
        <v>439080</v>
      </c>
      <c r="G24" s="44">
        <f t="shared" si="4"/>
        <v>439080</v>
      </c>
    </row>
    <row r="25" spans="1:9" x14ac:dyDescent="0.25">
      <c r="A25" s="26" t="s">
        <v>14</v>
      </c>
      <c r="B25" s="6" t="s">
        <v>32</v>
      </c>
      <c r="C25" s="2"/>
      <c r="D25" s="2"/>
      <c r="E25" s="2"/>
      <c r="F25" s="2"/>
      <c r="G25" s="23"/>
    </row>
    <row r="26" spans="1:9" x14ac:dyDescent="0.25">
      <c r="A26" s="27" t="s">
        <v>22</v>
      </c>
      <c r="B26" s="3" t="s">
        <v>31</v>
      </c>
      <c r="C26" s="4">
        <v>347363.73999999987</v>
      </c>
      <c r="D26" s="4">
        <f>509626</f>
        <v>509626</v>
      </c>
      <c r="E26" s="4">
        <v>423500</v>
      </c>
      <c r="F26" s="4">
        <v>423500</v>
      </c>
      <c r="G26" s="24">
        <v>423500</v>
      </c>
    </row>
    <row r="27" spans="1:9" x14ac:dyDescent="0.25">
      <c r="A27" s="27" t="s">
        <v>23</v>
      </c>
      <c r="B27" s="3" t="s">
        <v>33</v>
      </c>
      <c r="C27" s="4">
        <v>2455.4299999999998</v>
      </c>
      <c r="D27" s="4"/>
      <c r="E27" s="47">
        <v>2000</v>
      </c>
      <c r="F27" s="47">
        <v>2000</v>
      </c>
      <c r="G27" s="48">
        <v>2000</v>
      </c>
    </row>
    <row r="28" spans="1:9" x14ac:dyDescent="0.25">
      <c r="A28" s="27" t="s">
        <v>24</v>
      </c>
      <c r="B28" s="3" t="s">
        <v>34</v>
      </c>
      <c r="C28" s="4">
        <v>2049</v>
      </c>
      <c r="D28" s="4"/>
      <c r="E28" s="4"/>
      <c r="F28" s="4"/>
      <c r="G28" s="24"/>
    </row>
    <row r="29" spans="1:9" x14ac:dyDescent="0.25">
      <c r="A29" s="27" t="s">
        <v>27</v>
      </c>
      <c r="B29" s="3" t="s">
        <v>38</v>
      </c>
      <c r="C29" s="4">
        <v>1610</v>
      </c>
      <c r="D29" s="4"/>
      <c r="E29" s="4"/>
      <c r="F29" s="4"/>
      <c r="G29" s="24"/>
    </row>
    <row r="30" spans="1:9" x14ac:dyDescent="0.25">
      <c r="A30" s="27" t="s">
        <v>25</v>
      </c>
      <c r="B30" s="3" t="s">
        <v>40</v>
      </c>
      <c r="C30" s="4">
        <v>2031</v>
      </c>
      <c r="D30" s="4"/>
      <c r="E30" s="4">
        <v>10000</v>
      </c>
      <c r="F30" s="4">
        <v>10000</v>
      </c>
      <c r="G30" s="24">
        <v>10000</v>
      </c>
    </row>
    <row r="31" spans="1:9" x14ac:dyDescent="0.25">
      <c r="A31" s="27" t="s">
        <v>26</v>
      </c>
      <c r="B31" s="3" t="s">
        <v>35</v>
      </c>
      <c r="C31" s="4">
        <v>24225.25</v>
      </c>
      <c r="D31" s="4">
        <v>58000</v>
      </c>
      <c r="E31" s="47">
        <v>3580</v>
      </c>
      <c r="F31" s="47">
        <v>3580</v>
      </c>
      <c r="G31" s="48">
        <v>3580</v>
      </c>
    </row>
    <row r="32" spans="1:9" ht="15.75" thickBot="1" x14ac:dyDescent="0.3">
      <c r="A32" s="28" t="s">
        <v>28</v>
      </c>
      <c r="B32" s="10" t="s">
        <v>36</v>
      </c>
      <c r="C32" s="11"/>
      <c r="D32" s="11"/>
      <c r="E32" s="11"/>
      <c r="F32" s="11"/>
      <c r="G32" s="25"/>
    </row>
    <row r="33" spans="1:7" ht="15.75" thickBot="1" x14ac:dyDescent="0.3">
      <c r="A33" s="16" t="s">
        <v>3</v>
      </c>
      <c r="B33" s="17" t="s">
        <v>43</v>
      </c>
      <c r="C33" s="18">
        <f>SUM(C35)</f>
        <v>21111</v>
      </c>
      <c r="D33" s="18">
        <f t="shared" ref="D33:G33" si="5">SUM(D35)</f>
        <v>25274</v>
      </c>
      <c r="E33" s="18">
        <f t="shared" si="5"/>
        <v>41093</v>
      </c>
      <c r="F33" s="18">
        <f t="shared" si="5"/>
        <v>41093</v>
      </c>
      <c r="G33" s="43">
        <f t="shared" si="5"/>
        <v>41093</v>
      </c>
    </row>
    <row r="34" spans="1:7" ht="15.75" thickBot="1" x14ac:dyDescent="0.3">
      <c r="A34" s="13" t="s">
        <v>30</v>
      </c>
      <c r="B34" s="14" t="s">
        <v>0</v>
      </c>
      <c r="C34" s="15">
        <f>C35</f>
        <v>21111</v>
      </c>
      <c r="D34" s="15">
        <f t="shared" ref="D34:G34" si="6">D35</f>
        <v>25274</v>
      </c>
      <c r="E34" s="15">
        <f t="shared" si="6"/>
        <v>41093</v>
      </c>
      <c r="F34" s="15">
        <f t="shared" si="6"/>
        <v>41093</v>
      </c>
      <c r="G34" s="44">
        <f t="shared" si="6"/>
        <v>41093</v>
      </c>
    </row>
    <row r="35" spans="1:7" ht="15.75" thickBot="1" x14ac:dyDescent="0.3">
      <c r="A35" s="29" t="s">
        <v>22</v>
      </c>
      <c r="B35" s="21" t="s">
        <v>31</v>
      </c>
      <c r="C35" s="22">
        <v>21111</v>
      </c>
      <c r="D35" s="22">
        <v>25274</v>
      </c>
      <c r="E35" s="22">
        <v>41093</v>
      </c>
      <c r="F35" s="22">
        <v>41093</v>
      </c>
      <c r="G35" s="30">
        <v>41093</v>
      </c>
    </row>
    <row r="36" spans="1:7" ht="15.75" thickBot="1" x14ac:dyDescent="0.3">
      <c r="A36" s="16" t="s">
        <v>48</v>
      </c>
      <c r="B36" s="17" t="s">
        <v>5</v>
      </c>
      <c r="C36" s="18">
        <f>SUM(C38:C40)</f>
        <v>104665</v>
      </c>
      <c r="D36" s="18">
        <f t="shared" ref="D36:G36" si="7">SUM(D38:D40)</f>
        <v>51594</v>
      </c>
      <c r="E36" s="18">
        <f t="shared" si="7"/>
        <v>0</v>
      </c>
      <c r="F36" s="18">
        <f t="shared" si="7"/>
        <v>0</v>
      </c>
      <c r="G36" s="43">
        <f t="shared" si="7"/>
        <v>0</v>
      </c>
    </row>
    <row r="37" spans="1:7" ht="15.75" thickBot="1" x14ac:dyDescent="0.3">
      <c r="A37" s="13" t="s">
        <v>30</v>
      </c>
      <c r="B37" s="14" t="s">
        <v>0</v>
      </c>
      <c r="C37" s="15">
        <f>SUM(C38:C40)</f>
        <v>104665</v>
      </c>
      <c r="D37" s="15">
        <f t="shared" ref="D37:G37" si="8">SUM(D38:D40)</f>
        <v>51594</v>
      </c>
      <c r="E37" s="15">
        <f t="shared" si="8"/>
        <v>0</v>
      </c>
      <c r="F37" s="15">
        <f t="shared" si="8"/>
        <v>0</v>
      </c>
      <c r="G37" s="44">
        <f t="shared" si="8"/>
        <v>0</v>
      </c>
    </row>
    <row r="38" spans="1:7" x14ac:dyDescent="0.25">
      <c r="A38" s="26">
        <v>31</v>
      </c>
      <c r="B38" s="6" t="s">
        <v>45</v>
      </c>
      <c r="C38" s="2">
        <v>104665</v>
      </c>
      <c r="D38" s="2">
        <v>51594</v>
      </c>
      <c r="E38" s="2">
        <v>0</v>
      </c>
      <c r="F38" s="2">
        <v>0</v>
      </c>
      <c r="G38" s="23">
        <v>0</v>
      </c>
    </row>
    <row r="39" spans="1:7" x14ac:dyDescent="0.25">
      <c r="A39" s="27">
        <v>32</v>
      </c>
      <c r="B39" s="3" t="s">
        <v>46</v>
      </c>
      <c r="C39" s="4"/>
      <c r="D39" s="4"/>
      <c r="E39" s="4"/>
      <c r="F39" s="4"/>
      <c r="G39" s="24"/>
    </row>
    <row r="40" spans="1:7" x14ac:dyDescent="0.25">
      <c r="A40" s="28">
        <v>34</v>
      </c>
      <c r="B40" s="10" t="s">
        <v>47</v>
      </c>
      <c r="C40" s="11"/>
      <c r="D40" s="11"/>
      <c r="E40" s="11"/>
      <c r="F40" s="11"/>
      <c r="G40" s="25"/>
    </row>
    <row r="41" spans="1:7" ht="15.75" thickBot="1" x14ac:dyDescent="0.3">
      <c r="A41" s="29" t="s">
        <v>22</v>
      </c>
      <c r="B41" s="21" t="s">
        <v>31</v>
      </c>
      <c r="C41" s="22"/>
      <c r="D41" s="22"/>
      <c r="E41" s="22"/>
      <c r="F41" s="22"/>
      <c r="G41" s="30"/>
    </row>
    <row r="42" spans="1:7" ht="15.75" thickBot="1" x14ac:dyDescent="0.3">
      <c r="A42" s="19" t="s">
        <v>49</v>
      </c>
      <c r="B42" s="17" t="s">
        <v>13</v>
      </c>
      <c r="C42" s="18">
        <f>SUM(C43)</f>
        <v>419161.27</v>
      </c>
      <c r="D42" s="18">
        <f t="shared" ref="D42:G42" si="9">SUM(D43)</f>
        <v>389915</v>
      </c>
      <c r="E42" s="18">
        <f t="shared" si="9"/>
        <v>385100</v>
      </c>
      <c r="F42" s="18">
        <f t="shared" si="9"/>
        <v>373100</v>
      </c>
      <c r="G42" s="43">
        <f t="shared" si="9"/>
        <v>102650</v>
      </c>
    </row>
    <row r="43" spans="1:7" ht="15.75" thickBot="1" x14ac:dyDescent="0.3">
      <c r="A43" s="20">
        <v>51</v>
      </c>
      <c r="B43" s="14" t="s">
        <v>10</v>
      </c>
      <c r="C43" s="15">
        <f>SUM(C44:C48)</f>
        <v>419161.27</v>
      </c>
      <c r="D43" s="15">
        <f t="shared" ref="D43:G43" si="10">SUM(D44:D48)</f>
        <v>389915</v>
      </c>
      <c r="E43" s="15">
        <f t="shared" si="10"/>
        <v>385100</v>
      </c>
      <c r="F43" s="15">
        <f t="shared" si="10"/>
        <v>373100</v>
      </c>
      <c r="G43" s="44">
        <f t="shared" si="10"/>
        <v>102650</v>
      </c>
    </row>
    <row r="44" spans="1:7" x14ac:dyDescent="0.25">
      <c r="A44" s="26">
        <v>31</v>
      </c>
      <c r="B44" s="6" t="s">
        <v>32</v>
      </c>
      <c r="C44" s="2">
        <v>303361.5</v>
      </c>
      <c r="D44" s="2">
        <v>251370</v>
      </c>
      <c r="E44" s="2">
        <v>224600</v>
      </c>
      <c r="F44" s="2">
        <v>224600</v>
      </c>
      <c r="G44" s="23">
        <v>57000</v>
      </c>
    </row>
    <row r="45" spans="1:7" x14ac:dyDescent="0.25">
      <c r="A45" s="27">
        <v>32</v>
      </c>
      <c r="B45" s="3" t="s">
        <v>31</v>
      </c>
      <c r="C45" s="4">
        <v>97701.189999999988</v>
      </c>
      <c r="D45" s="4">
        <v>134168</v>
      </c>
      <c r="E45" s="4">
        <v>150500</v>
      </c>
      <c r="F45" s="4">
        <v>138500</v>
      </c>
      <c r="G45" s="24">
        <v>45650</v>
      </c>
    </row>
    <row r="46" spans="1:7" x14ac:dyDescent="0.25">
      <c r="A46" s="28">
        <v>34</v>
      </c>
      <c r="B46" s="10" t="s">
        <v>33</v>
      </c>
      <c r="C46" s="11">
        <v>44.7</v>
      </c>
      <c r="D46" s="11"/>
      <c r="E46" s="11"/>
      <c r="F46" s="11"/>
      <c r="G46" s="25"/>
    </row>
    <row r="47" spans="1:7" x14ac:dyDescent="0.25">
      <c r="A47" s="27" t="s">
        <v>25</v>
      </c>
      <c r="B47" s="3" t="s">
        <v>40</v>
      </c>
      <c r="C47" s="11">
        <v>2383.11</v>
      </c>
      <c r="D47" s="11"/>
      <c r="E47" s="11"/>
      <c r="F47" s="11"/>
      <c r="G47" s="25"/>
    </row>
    <row r="48" spans="1:7" ht="15.75" thickBot="1" x14ac:dyDescent="0.3">
      <c r="A48" s="28">
        <v>42</v>
      </c>
      <c r="B48" s="10" t="s">
        <v>35</v>
      </c>
      <c r="C48" s="11">
        <v>15670.769999999999</v>
      </c>
      <c r="D48" s="11">
        <v>4377</v>
      </c>
      <c r="E48" s="11">
        <v>10000</v>
      </c>
      <c r="F48" s="11">
        <v>10000</v>
      </c>
      <c r="G48" s="25">
        <v>0</v>
      </c>
    </row>
    <row r="49" spans="1:9" ht="15.75" thickBot="1" x14ac:dyDescent="0.3">
      <c r="A49" s="16" t="s">
        <v>44</v>
      </c>
      <c r="B49" s="17" t="s">
        <v>16</v>
      </c>
      <c r="C49" s="18">
        <f>+C50+C57+C66+C76</f>
        <v>1215589.605</v>
      </c>
      <c r="D49" s="18">
        <f>D50+D57+D66+D76</f>
        <v>865329</v>
      </c>
      <c r="E49" s="18">
        <f>E50+E57+E66+E76</f>
        <v>542982</v>
      </c>
      <c r="F49" s="18">
        <f>F50+F57+F66+F76</f>
        <v>475772</v>
      </c>
      <c r="G49" s="43">
        <f>G50+G57+G66+G76</f>
        <v>427500</v>
      </c>
      <c r="I49" s="5"/>
    </row>
    <row r="50" spans="1:9" ht="15.75" thickBot="1" x14ac:dyDescent="0.3">
      <c r="A50" s="13" t="s">
        <v>14</v>
      </c>
      <c r="B50" s="14" t="s">
        <v>15</v>
      </c>
      <c r="C50" s="15">
        <f>SUM(C51:C56)</f>
        <v>229741.08</v>
      </c>
      <c r="D50" s="15">
        <f t="shared" ref="D50:G50" si="11">SUM(D51:D56)</f>
        <v>96567</v>
      </c>
      <c r="E50" s="15">
        <f t="shared" si="11"/>
        <v>45550</v>
      </c>
      <c r="F50" s="15">
        <f t="shared" si="11"/>
        <v>50500</v>
      </c>
      <c r="G50" s="44">
        <f t="shared" si="11"/>
        <v>50000</v>
      </c>
    </row>
    <row r="51" spans="1:9" x14ac:dyDescent="0.25">
      <c r="A51" s="26" t="s">
        <v>14</v>
      </c>
      <c r="B51" s="6" t="s">
        <v>32</v>
      </c>
      <c r="C51" s="2">
        <v>159396.22</v>
      </c>
      <c r="D51" s="2">
        <v>30157</v>
      </c>
      <c r="E51" s="2">
        <v>24225</v>
      </c>
      <c r="F51" s="2">
        <v>28500</v>
      </c>
      <c r="G51" s="23">
        <v>28000</v>
      </c>
    </row>
    <row r="52" spans="1:9" x14ac:dyDescent="0.25">
      <c r="A52" s="27" t="s">
        <v>22</v>
      </c>
      <c r="B52" s="3" t="s">
        <v>31</v>
      </c>
      <c r="C52" s="4">
        <v>63131.739999999991</v>
      </c>
      <c r="D52" s="4">
        <v>50050</v>
      </c>
      <c r="E52" s="4">
        <v>18325</v>
      </c>
      <c r="F52" s="4">
        <v>19000</v>
      </c>
      <c r="G52" s="24">
        <v>19000</v>
      </c>
    </row>
    <row r="53" spans="1:9" x14ac:dyDescent="0.25">
      <c r="A53" s="27" t="s">
        <v>23</v>
      </c>
      <c r="B53" s="3" t="s">
        <v>33</v>
      </c>
      <c r="C53" s="4"/>
      <c r="D53" s="4"/>
      <c r="E53" s="4"/>
      <c r="F53" s="4"/>
      <c r="G53" s="24"/>
    </row>
    <row r="54" spans="1:9" x14ac:dyDescent="0.25">
      <c r="A54" s="27">
        <v>36</v>
      </c>
      <c r="B54" s="3" t="s">
        <v>37</v>
      </c>
      <c r="C54" s="4"/>
      <c r="D54" s="4">
        <v>3980</v>
      </c>
      <c r="E54" s="4"/>
      <c r="F54" s="4"/>
      <c r="G54" s="24"/>
    </row>
    <row r="55" spans="1:9" x14ac:dyDescent="0.25">
      <c r="A55" s="28">
        <v>38</v>
      </c>
      <c r="B55" s="10" t="s">
        <v>38</v>
      </c>
      <c r="C55" s="11"/>
      <c r="D55" s="11"/>
      <c r="E55" s="11"/>
      <c r="F55" s="11"/>
      <c r="G55" s="25"/>
    </row>
    <row r="56" spans="1:9" ht="15.75" thickBot="1" x14ac:dyDescent="0.3">
      <c r="A56" s="28">
        <v>42</v>
      </c>
      <c r="B56" s="10" t="s">
        <v>50</v>
      </c>
      <c r="C56" s="11">
        <v>7213.12</v>
      </c>
      <c r="D56" s="11">
        <v>12380</v>
      </c>
      <c r="E56" s="47">
        <v>3000</v>
      </c>
      <c r="F56" s="47">
        <v>3000</v>
      </c>
      <c r="G56" s="48">
        <v>3000</v>
      </c>
    </row>
    <row r="57" spans="1:9" ht="15.75" thickBot="1" x14ac:dyDescent="0.3">
      <c r="A57" s="13" t="s">
        <v>8</v>
      </c>
      <c r="B57" s="14" t="s">
        <v>9</v>
      </c>
      <c r="C57" s="15">
        <f>SUM(C58:C65)</f>
        <v>562961.56000000006</v>
      </c>
      <c r="D57" s="15">
        <f t="shared" ref="D57:G57" si="12">SUM(D58:D65)</f>
        <v>289528</v>
      </c>
      <c r="E57" s="15">
        <f t="shared" si="12"/>
        <v>280000</v>
      </c>
      <c r="F57" s="15">
        <f t="shared" si="12"/>
        <v>286000</v>
      </c>
      <c r="G57" s="44">
        <f t="shared" si="12"/>
        <v>286000</v>
      </c>
    </row>
    <row r="58" spans="1:9" x14ac:dyDescent="0.25">
      <c r="A58" s="26" t="s">
        <v>14</v>
      </c>
      <c r="B58" s="6" t="s">
        <v>32</v>
      </c>
      <c r="C58" s="2">
        <v>212206.59</v>
      </c>
      <c r="D58" s="2">
        <v>74861</v>
      </c>
      <c r="E58" s="2">
        <v>99550</v>
      </c>
      <c r="F58" s="2">
        <v>99550</v>
      </c>
      <c r="G58" s="23">
        <v>99550</v>
      </c>
    </row>
    <row r="59" spans="1:9" x14ac:dyDescent="0.25">
      <c r="A59" s="27" t="s">
        <v>22</v>
      </c>
      <c r="B59" s="3" t="s">
        <v>31</v>
      </c>
      <c r="C59" s="4">
        <v>301229.63</v>
      </c>
      <c r="D59" s="4">
        <v>163874</v>
      </c>
      <c r="E59" s="4">
        <v>131500</v>
      </c>
      <c r="F59" s="4">
        <v>137500</v>
      </c>
      <c r="G59" s="24">
        <v>137500</v>
      </c>
    </row>
    <row r="60" spans="1:9" x14ac:dyDescent="0.25">
      <c r="A60" s="27" t="s">
        <v>23</v>
      </c>
      <c r="B60" s="3" t="s">
        <v>33</v>
      </c>
      <c r="C60" s="4">
        <v>1439.9</v>
      </c>
      <c r="D60" s="4">
        <v>3500</v>
      </c>
      <c r="E60" s="47">
        <v>2000</v>
      </c>
      <c r="F60" s="47">
        <v>2000</v>
      </c>
      <c r="G60" s="48">
        <v>2000</v>
      </c>
    </row>
    <row r="61" spans="1:9" x14ac:dyDescent="0.25">
      <c r="A61" s="27">
        <v>36</v>
      </c>
      <c r="B61" s="3" t="s">
        <v>37</v>
      </c>
      <c r="C61" s="4">
        <v>29670.05</v>
      </c>
      <c r="D61" s="4">
        <v>6800</v>
      </c>
      <c r="E61" s="47">
        <v>12000</v>
      </c>
      <c r="F61" s="47">
        <v>12000</v>
      </c>
      <c r="G61" s="48">
        <v>12000</v>
      </c>
    </row>
    <row r="62" spans="1:9" x14ac:dyDescent="0.25">
      <c r="A62" s="27" t="s">
        <v>24</v>
      </c>
      <c r="B62" s="3" t="s">
        <v>34</v>
      </c>
      <c r="C62" s="4"/>
      <c r="D62" s="4"/>
      <c r="E62" s="4"/>
      <c r="F62" s="4"/>
      <c r="G62" s="24"/>
    </row>
    <row r="63" spans="1:9" x14ac:dyDescent="0.25">
      <c r="A63" s="28">
        <v>38</v>
      </c>
      <c r="B63" s="10" t="s">
        <v>38</v>
      </c>
      <c r="C63" s="11">
        <v>448</v>
      </c>
      <c r="D63" s="11">
        <v>1500</v>
      </c>
      <c r="E63" s="47">
        <v>1500</v>
      </c>
      <c r="F63" s="47">
        <v>1500</v>
      </c>
      <c r="G63" s="48">
        <v>1500</v>
      </c>
    </row>
    <row r="64" spans="1:9" x14ac:dyDescent="0.25">
      <c r="A64" s="27" t="s">
        <v>25</v>
      </c>
      <c r="B64" s="3" t="s">
        <v>40</v>
      </c>
      <c r="C64" s="11">
        <v>1961.73</v>
      </c>
      <c r="D64" s="11"/>
      <c r="E64" s="47"/>
      <c r="F64" s="47"/>
      <c r="G64" s="48"/>
    </row>
    <row r="65" spans="1:7" ht="15.75" thickBot="1" x14ac:dyDescent="0.3">
      <c r="A65" s="28" t="s">
        <v>26</v>
      </c>
      <c r="B65" s="10" t="s">
        <v>35</v>
      </c>
      <c r="C65" s="11">
        <v>16005.659999999998</v>
      </c>
      <c r="D65" s="11">
        <v>38993</v>
      </c>
      <c r="E65" s="47">
        <v>33450</v>
      </c>
      <c r="F65" s="47">
        <v>33450</v>
      </c>
      <c r="G65" s="48">
        <v>33450</v>
      </c>
    </row>
    <row r="66" spans="1:7" ht="15.75" thickBot="1" x14ac:dyDescent="0.3">
      <c r="A66" s="13" t="s">
        <v>39</v>
      </c>
      <c r="B66" s="14" t="s">
        <v>11</v>
      </c>
      <c r="C66" s="15">
        <f>SUM(C67:C74)</f>
        <v>422886.96499999997</v>
      </c>
      <c r="D66" s="15">
        <f t="shared" ref="D66:G66" si="13">SUM(D67:D75)</f>
        <v>479234</v>
      </c>
      <c r="E66" s="15">
        <f t="shared" si="13"/>
        <v>217432</v>
      </c>
      <c r="F66" s="15">
        <f t="shared" si="13"/>
        <v>139272</v>
      </c>
      <c r="G66" s="44">
        <f t="shared" si="13"/>
        <v>91500</v>
      </c>
    </row>
    <row r="67" spans="1:7" x14ac:dyDescent="0.25">
      <c r="A67" s="26" t="s">
        <v>14</v>
      </c>
      <c r="B67" s="6" t="s">
        <v>32</v>
      </c>
      <c r="C67" s="2">
        <v>205079.155</v>
      </c>
      <c r="D67" s="2">
        <v>173409</v>
      </c>
      <c r="E67" s="47">
        <v>55000</v>
      </c>
      <c r="F67" s="47">
        <v>10000</v>
      </c>
      <c r="G67" s="48">
        <v>0</v>
      </c>
    </row>
    <row r="68" spans="1:7" x14ac:dyDescent="0.25">
      <c r="A68" s="27" t="s">
        <v>22</v>
      </c>
      <c r="B68" s="3" t="s">
        <v>31</v>
      </c>
      <c r="C68" s="4">
        <v>195409.46999999997</v>
      </c>
      <c r="D68" s="4">
        <v>257950</v>
      </c>
      <c r="E68" s="4">
        <v>60500</v>
      </c>
      <c r="F68" s="4">
        <v>101272</v>
      </c>
      <c r="G68" s="24">
        <v>82500</v>
      </c>
    </row>
    <row r="69" spans="1:7" x14ac:dyDescent="0.25">
      <c r="A69" s="27" t="s">
        <v>23</v>
      </c>
      <c r="B69" s="3" t="s">
        <v>33</v>
      </c>
      <c r="C69" s="4">
        <v>332.85</v>
      </c>
      <c r="D69" s="4"/>
      <c r="E69" s="4"/>
      <c r="F69" s="4"/>
      <c r="G69" s="24"/>
    </row>
    <row r="70" spans="1:7" x14ac:dyDescent="0.25">
      <c r="A70" s="27" t="s">
        <v>29</v>
      </c>
      <c r="B70" s="3" t="s">
        <v>37</v>
      </c>
      <c r="C70" s="4"/>
      <c r="D70" s="4"/>
      <c r="E70" s="47">
        <v>4500</v>
      </c>
      <c r="F70" s="47">
        <v>4500</v>
      </c>
      <c r="G70" s="48">
        <v>4500</v>
      </c>
    </row>
    <row r="71" spans="1:7" x14ac:dyDescent="0.25">
      <c r="A71" s="27" t="s">
        <v>24</v>
      </c>
      <c r="B71" s="3" t="s">
        <v>34</v>
      </c>
      <c r="C71" s="4">
        <v>173</v>
      </c>
      <c r="D71" s="4">
        <v>40375</v>
      </c>
      <c r="E71" s="47">
        <v>87500</v>
      </c>
      <c r="F71" s="47">
        <v>14500</v>
      </c>
      <c r="G71" s="48">
        <v>0</v>
      </c>
    </row>
    <row r="72" spans="1:7" x14ac:dyDescent="0.25">
      <c r="A72" s="27" t="s">
        <v>27</v>
      </c>
      <c r="B72" s="3" t="s">
        <v>38</v>
      </c>
      <c r="C72" s="4"/>
      <c r="D72" s="4"/>
      <c r="E72" s="4"/>
      <c r="F72" s="4"/>
      <c r="G72" s="24"/>
    </row>
    <row r="73" spans="1:7" x14ac:dyDescent="0.25">
      <c r="A73" s="27" t="s">
        <v>25</v>
      </c>
      <c r="B73" s="3" t="s">
        <v>40</v>
      </c>
      <c r="C73" s="4">
        <v>6279.79</v>
      </c>
      <c r="D73" s="4"/>
      <c r="E73" s="4"/>
      <c r="F73" s="4"/>
      <c r="G73" s="24"/>
    </row>
    <row r="74" spans="1:7" x14ac:dyDescent="0.25">
      <c r="A74" s="27" t="s">
        <v>26</v>
      </c>
      <c r="B74" s="3" t="s">
        <v>35</v>
      </c>
      <c r="C74" s="4">
        <v>15612.7</v>
      </c>
      <c r="D74" s="4">
        <v>7500</v>
      </c>
      <c r="E74" s="4">
        <v>9932</v>
      </c>
      <c r="F74" s="4">
        <v>9000</v>
      </c>
      <c r="G74" s="24">
        <v>4500</v>
      </c>
    </row>
    <row r="75" spans="1:7" ht="15.75" thickBot="1" x14ac:dyDescent="0.3">
      <c r="A75" s="28" t="s">
        <v>28</v>
      </c>
      <c r="B75" s="10" t="s">
        <v>36</v>
      </c>
      <c r="C75" s="11"/>
      <c r="D75" s="11"/>
      <c r="E75" s="11"/>
      <c r="F75" s="11"/>
      <c r="G75" s="25"/>
    </row>
    <row r="76" spans="1:7" ht="15.75" thickBot="1" x14ac:dyDescent="0.3">
      <c r="A76" s="13" t="s">
        <v>41</v>
      </c>
      <c r="B76" s="14" t="s">
        <v>12</v>
      </c>
      <c r="C76" s="15">
        <f>SUM(C77:C82)</f>
        <v>0</v>
      </c>
      <c r="D76" s="15">
        <f t="shared" ref="D76:G76" si="14">SUM(D77:D82)</f>
        <v>0</v>
      </c>
      <c r="E76" s="15">
        <f t="shared" si="14"/>
        <v>0</v>
      </c>
      <c r="F76" s="15">
        <f t="shared" si="14"/>
        <v>0</v>
      </c>
      <c r="G76" s="44">
        <f t="shared" si="14"/>
        <v>0</v>
      </c>
    </row>
    <row r="77" spans="1:7" x14ac:dyDescent="0.25">
      <c r="A77" s="26" t="s">
        <v>14</v>
      </c>
      <c r="B77" s="6" t="s">
        <v>32</v>
      </c>
      <c r="C77" s="2"/>
      <c r="D77" s="2"/>
      <c r="E77" s="2"/>
      <c r="F77" s="2"/>
      <c r="G77" s="23"/>
    </row>
    <row r="78" spans="1:7" x14ac:dyDescent="0.25">
      <c r="A78" s="27" t="s">
        <v>22</v>
      </c>
      <c r="B78" s="3" t="s">
        <v>31</v>
      </c>
      <c r="C78" s="4"/>
      <c r="D78" s="4"/>
      <c r="E78" s="4"/>
      <c r="F78" s="4"/>
      <c r="G78" s="24"/>
    </row>
    <row r="79" spans="1:7" x14ac:dyDescent="0.25">
      <c r="A79" s="27" t="s">
        <v>23</v>
      </c>
      <c r="B79" s="3" t="s">
        <v>33</v>
      </c>
      <c r="C79" s="4"/>
      <c r="D79" s="4"/>
      <c r="E79" s="4"/>
      <c r="F79" s="4"/>
      <c r="G79" s="24"/>
    </row>
    <row r="80" spans="1:7" x14ac:dyDescent="0.25">
      <c r="A80" s="27" t="s">
        <v>25</v>
      </c>
      <c r="B80" s="3" t="s">
        <v>40</v>
      </c>
      <c r="C80" s="4"/>
      <c r="D80" s="4"/>
      <c r="E80" s="4"/>
      <c r="F80" s="4"/>
      <c r="G80" s="24"/>
    </row>
    <row r="81" spans="1:7" x14ac:dyDescent="0.25">
      <c r="A81" s="27" t="s">
        <v>26</v>
      </c>
      <c r="B81" s="3" t="s">
        <v>35</v>
      </c>
      <c r="C81" s="4"/>
      <c r="D81" s="4"/>
      <c r="E81" s="4"/>
      <c r="F81" s="4"/>
      <c r="G81" s="24"/>
    </row>
    <row r="82" spans="1:7" ht="15.75" thickBot="1" x14ac:dyDescent="0.3">
      <c r="A82" s="31" t="s">
        <v>28</v>
      </c>
      <c r="B82" s="32" t="s">
        <v>36</v>
      </c>
      <c r="C82" s="33"/>
      <c r="D82" s="33"/>
      <c r="E82" s="33"/>
      <c r="F82" s="33"/>
      <c r="G82" s="34"/>
    </row>
    <row r="83" spans="1:7" ht="15.75" thickBot="1" x14ac:dyDescent="0.3">
      <c r="A83" s="16" t="s">
        <v>18</v>
      </c>
      <c r="B83" s="17"/>
      <c r="C83" s="18">
        <f>+C84+C89</f>
        <v>48062.632000000005</v>
      </c>
      <c r="D83" s="18">
        <f>+D84+D89</f>
        <v>0</v>
      </c>
      <c r="E83" s="18">
        <f t="shared" ref="E83:G83" si="15">SUM(E90:E92)</f>
        <v>0</v>
      </c>
      <c r="F83" s="18">
        <f t="shared" si="15"/>
        <v>0</v>
      </c>
      <c r="G83" s="43">
        <f t="shared" si="15"/>
        <v>0</v>
      </c>
    </row>
    <row r="84" spans="1:7" ht="15.75" thickBot="1" x14ac:dyDescent="0.3">
      <c r="A84" s="13">
        <v>12</v>
      </c>
      <c r="B84" s="14" t="s">
        <v>0</v>
      </c>
      <c r="C84" s="15">
        <f>SUM(C85:C88)</f>
        <v>7219.165</v>
      </c>
      <c r="D84" s="15">
        <f t="shared" ref="D84:G84" si="16">SUM(D85:D88)</f>
        <v>0</v>
      </c>
      <c r="E84" s="15">
        <f t="shared" si="16"/>
        <v>0</v>
      </c>
      <c r="F84" s="15">
        <f t="shared" si="16"/>
        <v>0</v>
      </c>
      <c r="G84" s="44">
        <f t="shared" si="16"/>
        <v>0</v>
      </c>
    </row>
    <row r="85" spans="1:7" x14ac:dyDescent="0.25">
      <c r="A85" s="26">
        <v>31</v>
      </c>
      <c r="B85" s="6" t="s">
        <v>45</v>
      </c>
      <c r="C85" s="2">
        <v>1217.1099999999999</v>
      </c>
      <c r="D85" s="2"/>
      <c r="E85" s="2"/>
      <c r="F85" s="2"/>
      <c r="G85" s="23"/>
    </row>
    <row r="86" spans="1:7" x14ac:dyDescent="0.25">
      <c r="A86" s="27">
        <v>32</v>
      </c>
      <c r="B86" s="3" t="s">
        <v>31</v>
      </c>
      <c r="C86" s="4">
        <v>4992.9250000000002</v>
      </c>
      <c r="D86" s="4"/>
      <c r="E86" s="4"/>
      <c r="F86" s="4"/>
      <c r="G86" s="24"/>
    </row>
    <row r="87" spans="1:7" x14ac:dyDescent="0.25">
      <c r="A87" s="27" t="s">
        <v>23</v>
      </c>
      <c r="B87" s="3" t="s">
        <v>33</v>
      </c>
      <c r="C87" s="11">
        <v>1.72</v>
      </c>
      <c r="D87" s="11"/>
      <c r="E87" s="11"/>
      <c r="F87" s="11"/>
      <c r="G87" s="25"/>
    </row>
    <row r="88" spans="1:7" ht="15.75" thickBot="1" x14ac:dyDescent="0.3">
      <c r="A88" s="27" t="s">
        <v>26</v>
      </c>
      <c r="B88" s="3" t="s">
        <v>35</v>
      </c>
      <c r="C88" s="11">
        <v>1007.41</v>
      </c>
      <c r="D88" s="11"/>
      <c r="E88" s="11"/>
      <c r="F88" s="11"/>
      <c r="G88" s="25"/>
    </row>
    <row r="89" spans="1:7" ht="15.75" thickBot="1" x14ac:dyDescent="0.3">
      <c r="A89" s="13">
        <v>561</v>
      </c>
      <c r="B89" s="14" t="s">
        <v>0</v>
      </c>
      <c r="C89" s="15">
        <f>+C90+C91+C92+C93</f>
        <v>40843.467000000004</v>
      </c>
      <c r="D89" s="15">
        <f t="shared" ref="D89:G89" si="17">SUM(D90:D92)</f>
        <v>0</v>
      </c>
      <c r="E89" s="15">
        <f t="shared" si="17"/>
        <v>0</v>
      </c>
      <c r="F89" s="15">
        <f t="shared" si="17"/>
        <v>0</v>
      </c>
      <c r="G89" s="44">
        <f t="shared" si="17"/>
        <v>0</v>
      </c>
    </row>
    <row r="90" spans="1:7" x14ac:dyDescent="0.25">
      <c r="A90" s="26">
        <v>31</v>
      </c>
      <c r="B90" s="6" t="s">
        <v>45</v>
      </c>
      <c r="C90" s="2">
        <v>6896.96</v>
      </c>
      <c r="D90" s="2"/>
      <c r="E90" s="2"/>
      <c r="F90" s="2"/>
      <c r="G90" s="23"/>
    </row>
    <row r="91" spans="1:7" x14ac:dyDescent="0.25">
      <c r="A91" s="27">
        <v>32</v>
      </c>
      <c r="B91" s="3" t="s">
        <v>31</v>
      </c>
      <c r="C91" s="11">
        <v>28228.096999999998</v>
      </c>
      <c r="D91" s="11"/>
      <c r="E91" s="11"/>
      <c r="F91" s="11"/>
      <c r="G91" s="25"/>
    </row>
    <row r="92" spans="1:7" x14ac:dyDescent="0.25">
      <c r="A92" s="27" t="s">
        <v>23</v>
      </c>
      <c r="B92" s="45" t="s">
        <v>33</v>
      </c>
      <c r="C92" s="46">
        <v>9.76</v>
      </c>
      <c r="D92" s="46"/>
      <c r="E92" s="46"/>
      <c r="F92" s="46"/>
      <c r="G92" s="49"/>
    </row>
    <row r="93" spans="1:7" ht="15.75" thickBot="1" x14ac:dyDescent="0.3">
      <c r="A93" s="31" t="s">
        <v>26</v>
      </c>
      <c r="B93" s="50" t="s">
        <v>35</v>
      </c>
      <c r="C93" s="51">
        <v>5708.65</v>
      </c>
      <c r="D93" s="51"/>
      <c r="E93" s="51"/>
      <c r="F93" s="51"/>
      <c r="G93" s="52"/>
    </row>
  </sheetData>
  <dataValidations count="1">
    <dataValidation type="whole" allowBlank="1" showInputMessage="1" showErrorMessage="1" errorTitle="GREŠKA" error="U ovo polje je dozvoljen unos samo brojčanih vrijednosti (bez decimala!)" sqref="E27:G27 E31:G31 E56:G56 E60:G61 E63:G65 E67:G67 E70:G71" xr:uid="{8B697028-20B3-4668-A8F5-6C4808DD5586}">
      <formula1>0</formula1>
      <formula2>10000000000</formula2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3CF1CC19DF524CA42A994CB1BA0998" ma:contentTypeVersion="9" ma:contentTypeDescription="Create a new document." ma:contentTypeScope="" ma:versionID="de4f515bff7a7bb7a4968630e0729c41">
  <xsd:schema xmlns:xsd="http://www.w3.org/2001/XMLSchema" xmlns:xs="http://www.w3.org/2001/XMLSchema" xmlns:p="http://schemas.microsoft.com/office/2006/metadata/properties" xmlns:ns3="85b01fc2-e437-4c9d-ba8e-ba5cf7a582fb" targetNamespace="http://schemas.microsoft.com/office/2006/metadata/properties" ma:root="true" ma:fieldsID="69a809196a1b319e7cd4959356170d1b" ns3:_="">
    <xsd:import namespace="85b01fc2-e437-4c9d-ba8e-ba5cf7a582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01fc2-e437-4c9d-ba8e-ba5cf7a58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23A32A-77E2-4EDF-AA9A-D15E383107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441BC8-FB30-4501-A782-3B70AB37A235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5b01fc2-e437-4c9d-ba8e-ba5cf7a582fb"/>
  </ds:schemaRefs>
</ds:datastoreItem>
</file>

<file path=customXml/itemProps3.xml><?xml version="1.0" encoding="utf-8"?>
<ds:datastoreItem xmlns:ds="http://schemas.openxmlformats.org/officeDocument/2006/customXml" ds:itemID="{AFFB6CDD-034F-4251-BA9D-DD92BC177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b01fc2-e437-4c9d-ba8e-ba5cf7a58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FFRi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Sandra Vidić</cp:lastModifiedBy>
  <cp:lastPrinted>2023-09-27T11:42:18Z</cp:lastPrinted>
  <dcterms:created xsi:type="dcterms:W3CDTF">2022-10-31T10:11:38Z</dcterms:created>
  <dcterms:modified xsi:type="dcterms:W3CDTF">2024-11-07T13:21:07Z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  <property fmtid="{D5CDD505-2E9C-101B-9397-08002B2CF9AE}" pid="3" name="ContentTypeId">
    <vt:lpwstr>0x010100003CF1CC19DF524CA42A994CB1BA0998</vt:lpwstr>
  </property>
</Properties>
</file>