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sandra.vidic\Desktop\2026\fp 2027.-2029\New folder (3)\"/>
    </mc:Choice>
  </mc:AlternateContent>
  <xr:revisionPtr revIDLastSave="0" documentId="13_ncr:1_{74DD6CF7-C513-4B3E-90A1-F8928B086B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sebni dio 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2" i="7" l="1"/>
  <c r="G92" i="7"/>
  <c r="E92" i="7"/>
  <c r="F5" i="7"/>
  <c r="G5" i="7"/>
  <c r="E5" i="7"/>
  <c r="F12" i="7"/>
  <c r="G12" i="7"/>
  <c r="E12" i="7"/>
  <c r="G96" i="7"/>
  <c r="F96" i="7"/>
  <c r="E96" i="7"/>
  <c r="D96" i="7"/>
  <c r="C96" i="7"/>
  <c r="E26" i="7" l="1"/>
  <c r="D61" i="7" l="1"/>
  <c r="D26" i="7"/>
  <c r="C52" i="7" l="1"/>
  <c r="C21" i="7"/>
  <c r="C26" i="7"/>
  <c r="C70" i="7"/>
  <c r="C42" i="7"/>
  <c r="C36" i="7"/>
  <c r="G93" i="7" l="1"/>
  <c r="F93" i="7"/>
  <c r="E93" i="7"/>
  <c r="D93" i="7"/>
  <c r="D92" i="7" s="1"/>
  <c r="C93" i="7"/>
  <c r="C92" i="7" s="1"/>
  <c r="F65" i="7"/>
  <c r="G65" i="7"/>
  <c r="D65" i="7"/>
  <c r="F20" i="7" l="1"/>
  <c r="G20" i="7"/>
  <c r="G24" i="7" l="1"/>
  <c r="G19" i="7" s="1"/>
  <c r="F24" i="7"/>
  <c r="F19" i="7" s="1"/>
  <c r="E24" i="7"/>
  <c r="D50" i="7"/>
  <c r="E50" i="7"/>
  <c r="F50" i="7"/>
  <c r="G50" i="7"/>
  <c r="D82" i="7"/>
  <c r="D11" i="7" s="1"/>
  <c r="E82" i="7"/>
  <c r="E11" i="7" s="1"/>
  <c r="F82" i="7"/>
  <c r="F11" i="7" s="1"/>
  <c r="G82" i="7"/>
  <c r="G11" i="7" s="1"/>
  <c r="C82" i="7"/>
  <c r="C11" i="7" s="1"/>
  <c r="D24" i="7" l="1"/>
  <c r="C59" i="7"/>
  <c r="D59" i="7"/>
  <c r="F7" i="7" l="1"/>
  <c r="F34" i="7"/>
  <c r="F14" i="7" s="1"/>
  <c r="G34" i="7"/>
  <c r="E34" i="7"/>
  <c r="E14" i="7" s="1"/>
  <c r="E41" i="7"/>
  <c r="E7" i="7"/>
  <c r="E59" i="7"/>
  <c r="E8" i="7" s="1"/>
  <c r="E65" i="7"/>
  <c r="E72" i="7"/>
  <c r="E10" i="7" s="1"/>
  <c r="D8" i="7"/>
  <c r="F59" i="7"/>
  <c r="F8" i="7" s="1"/>
  <c r="G59" i="7"/>
  <c r="G8" i="7" s="1"/>
  <c r="C8" i="7"/>
  <c r="G33" i="7" l="1"/>
  <c r="G14" i="7"/>
  <c r="E33" i="7"/>
  <c r="F33" i="7"/>
  <c r="E6" i="7"/>
  <c r="E9" i="7"/>
  <c r="D20" i="7"/>
  <c r="D19" i="7" s="1"/>
  <c r="E20" i="7"/>
  <c r="E19" i="7" s="1"/>
  <c r="C20" i="7"/>
  <c r="C24" i="7"/>
  <c r="D34" i="7"/>
  <c r="D14" i="7" s="1"/>
  <c r="C34" i="7"/>
  <c r="C33" i="7" l="1"/>
  <c r="C14" i="7"/>
  <c r="D33" i="7"/>
  <c r="F4" i="7"/>
  <c r="E4" i="7"/>
  <c r="D4" i="7"/>
  <c r="G4" i="7"/>
  <c r="D9" i="7" l="1"/>
  <c r="D41" i="7"/>
  <c r="F41" i="7"/>
  <c r="G41" i="7"/>
  <c r="D7" i="7"/>
  <c r="G7" i="7"/>
  <c r="D72" i="7"/>
  <c r="D10" i="7" s="1"/>
  <c r="F72" i="7"/>
  <c r="F10" i="7" s="1"/>
  <c r="G72" i="7"/>
  <c r="G10" i="7" s="1"/>
  <c r="D85" i="7"/>
  <c r="D13" i="7" s="1"/>
  <c r="E85" i="7"/>
  <c r="E40" i="7" s="1"/>
  <c r="E18" i="7" s="1"/>
  <c r="F85" i="7"/>
  <c r="F13" i="7" s="1"/>
  <c r="G85" i="7"/>
  <c r="G13" i="7" s="1"/>
  <c r="G40" i="7" l="1"/>
  <c r="G18" i="7" s="1"/>
  <c r="F40" i="7"/>
  <c r="F18" i="7" s="1"/>
  <c r="D6" i="7"/>
  <c r="D3" i="7" s="1"/>
  <c r="D40" i="7"/>
  <c r="F6" i="7"/>
  <c r="F9" i="7"/>
  <c r="E13" i="7"/>
  <c r="E3" i="7" s="1"/>
  <c r="G6" i="7"/>
  <c r="G9" i="7"/>
  <c r="G3" i="7" l="1"/>
  <c r="F3" i="7"/>
  <c r="D18" i="7"/>
  <c r="C65" i="7"/>
  <c r="C9" i="7" s="1"/>
  <c r="C41" i="7"/>
  <c r="C50" i="7"/>
  <c r="C7" i="7" s="1"/>
  <c r="C72" i="7"/>
  <c r="C10" i="7" s="1"/>
  <c r="C85" i="7"/>
  <c r="C13" i="7" s="1"/>
  <c r="C6" i="7" l="1"/>
  <c r="C40" i="7"/>
  <c r="C3" i="7" l="1"/>
  <c r="C18" i="7" l="1"/>
</calcChain>
</file>

<file path=xl/sharedStrings.xml><?xml version="1.0" encoding="utf-8"?>
<sst xmlns="http://schemas.openxmlformats.org/spreadsheetml/2006/main" count="158" uniqueCount="58">
  <si>
    <t>Opći prihodi i primici</t>
  </si>
  <si>
    <t>43</t>
  </si>
  <si>
    <t>Ostali prihodi za posebne namjene</t>
  </si>
  <si>
    <t>Pomoći EU</t>
  </si>
  <si>
    <t>Ostale pomoći</t>
  </si>
  <si>
    <t>Donacije</t>
  </si>
  <si>
    <t>31</t>
  </si>
  <si>
    <t>Vlastiti prihodi</t>
  </si>
  <si>
    <t>Mehanizam za oporavak i otpornost</t>
  </si>
  <si>
    <t>Europski fond za regionalni razvoj (ERDF)</t>
  </si>
  <si>
    <t>Fond solidarnosti Europske unije – potres</t>
  </si>
  <si>
    <t>32</t>
  </si>
  <si>
    <t>34</t>
  </si>
  <si>
    <t>37</t>
  </si>
  <si>
    <t>41</t>
  </si>
  <si>
    <t>42</t>
  </si>
  <si>
    <t>38</t>
  </si>
  <si>
    <t>45</t>
  </si>
  <si>
    <t>36</t>
  </si>
  <si>
    <t>11</t>
  </si>
  <si>
    <t>Materijalni rashodi</t>
  </si>
  <si>
    <t>Rashodi za zaposlene</t>
  </si>
  <si>
    <t>Financijski rashodi</t>
  </si>
  <si>
    <t>Naknade građanima i kućanstvima na temelju osiguranja i druge naknade</t>
  </si>
  <si>
    <t>Rashodi za nabavu proizvedene dugotrajne imovine</t>
  </si>
  <si>
    <t>Rashodi za dodatna ulaganja na nefinancijskoj imovini</t>
  </si>
  <si>
    <t>Pomoći dane u inozemstvo i unutar općeg proračuna</t>
  </si>
  <si>
    <t>Ostali rashodi</t>
  </si>
  <si>
    <t>52</t>
  </si>
  <si>
    <t>Rashodi za nabavu neproizvedene dugotrajne imovine</t>
  </si>
  <si>
    <t>61</t>
  </si>
  <si>
    <t xml:space="preserve">Plaće za redovan rad  </t>
  </si>
  <si>
    <t>UKUPNO IZVORI</t>
  </si>
  <si>
    <t xml:space="preserve">UKUPNO AKTIVNOSTI </t>
  </si>
  <si>
    <t>PROJEKCIJA 
ZA 2028.</t>
  </si>
  <si>
    <t>VISOKO OBRAZOVANJE</t>
  </si>
  <si>
    <t>PROGRAMSKO I OSTALO FINANCIRANJE SVEUČILIŠTA U RIJECI</t>
  </si>
  <si>
    <t>NPOO PROJEKTI</t>
  </si>
  <si>
    <t>Opći prihodi i primici-PROGRAMSKO FINANCIRANJE</t>
  </si>
  <si>
    <t>Opći prihodi i primici-PLAĆA I MAT PRAVA</t>
  </si>
  <si>
    <t>Pomoći iz DP</t>
  </si>
  <si>
    <t>'Pomoći iz DP</t>
  </si>
  <si>
    <t>BROJČANA OZNAKA PRORAČUNSKOG KORISNIKA:   22857</t>
  </si>
  <si>
    <t>NAZIV PRORAČUNSKOG KORISNIKA:                    SVEUČILIŠTE U RIJECI, FILOZOFSKI FAKULTET</t>
  </si>
  <si>
    <t>Ostale darovnice</t>
  </si>
  <si>
    <t>Programu unije</t>
  </si>
  <si>
    <t>A679134</t>
  </si>
  <si>
    <t>A679136</t>
  </si>
  <si>
    <t>PROGRAMSKO FINANCIRANJE JAVNIH VISOKIH UČILIŠTA</t>
  </si>
  <si>
    <t>RAZVOJ SUSTAVA PROGRAMSKIH SPORAZUMA ZA FINANCIRANJE SVEUČILIŠTA I ZNANSTVENIH INSTITUTA USMJERENIH NA INOVACIJE, ISTRAŽIVANJE I RAZVOJ - NPOO (C3.2. R1-I1 )</t>
  </si>
  <si>
    <t>A679135</t>
  </si>
  <si>
    <t>IZVRŠENJE
2025.</t>
  </si>
  <si>
    <t>TEKUĆI PLAN
2026.</t>
  </si>
  <si>
    <t>PLAN 
ZA 2027.</t>
  </si>
  <si>
    <t>PROJEKCIJA 
ZA 2029.</t>
  </si>
  <si>
    <t>K679124</t>
  </si>
  <si>
    <t>Fondovi EU</t>
  </si>
  <si>
    <t>Sredstva učešća za pomoći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</si>
</sst>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</font>
    <font>
      <b/>
      <sz val="16"/>
      <name val="Arial"/>
      <family val="2"/>
      <charset val="238"/>
    </font>
    <font>
      <b/>
      <sz val="10"/>
      <color indexed="44"/>
      <name val="Arial"/>
      <family val="2"/>
      <charset val="238"/>
    </font>
    <font>
      <sz val="8"/>
      <name val="Arial"/>
      <family val="2"/>
    </font>
    <font>
      <b/>
      <sz val="10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10"/>
      <color rgb="FF000000"/>
      <name val="Open Sans"/>
      <family val="2"/>
    </font>
    <font>
      <sz val="11"/>
      <color theme="1"/>
      <name val="Calibri"/>
      <family val="2"/>
      <charset val="238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</patternFill>
    </fill>
    <fill>
      <patternFill patternType="solid">
        <fgColor indexed="40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medium">
        <color indexed="64"/>
      </left>
      <right style="thin">
        <color indexed="18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 style="medium">
        <color indexed="64"/>
      </right>
      <top/>
      <bottom style="thin">
        <color indexed="18"/>
      </bottom>
      <diagonal/>
    </border>
    <border>
      <left style="medium">
        <color indexed="64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 style="medium">
        <color indexed="64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medium">
        <color indexed="64"/>
      </right>
      <top style="thin">
        <color indexed="18"/>
      </top>
      <bottom/>
      <diagonal/>
    </border>
    <border>
      <left style="medium">
        <color indexed="64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thin">
        <color indexed="18"/>
      </left>
      <right style="medium">
        <color indexed="64"/>
      </right>
      <top style="thin">
        <color indexed="18"/>
      </top>
      <bottom style="medium">
        <color indexed="64"/>
      </bottom>
      <diagonal/>
    </border>
    <border>
      <left style="thin">
        <color indexed="1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">
    <xf numFmtId="0" fontId="0" fillId="0" borderId="0"/>
    <xf numFmtId="0" fontId="1" fillId="2" borderId="1" applyNumberFormat="0" applyProtection="0">
      <alignment horizontal="left" vertical="center" indent="1"/>
    </xf>
    <xf numFmtId="0" fontId="2" fillId="3" borderId="1" applyNumberFormat="0" applyProtection="0">
      <alignment horizontal="left" vertical="center" indent="1"/>
    </xf>
    <xf numFmtId="0" fontId="3" fillId="0" borderId="0"/>
    <xf numFmtId="0" fontId="2" fillId="4" borderId="1" applyNumberFormat="0" applyProtection="0">
      <alignment horizontal="left" vertical="center" wrapText="1" indent="1"/>
    </xf>
    <xf numFmtId="4" fontId="4" fillId="5" borderId="1" applyNumberFormat="0" applyProtection="0">
      <alignment vertical="center"/>
    </xf>
    <xf numFmtId="0" fontId="2" fillId="6" borderId="1" applyNumberFormat="0" applyProtection="0">
      <alignment horizontal="left" vertical="center" wrapText="1" indent="1"/>
    </xf>
    <xf numFmtId="0" fontId="2" fillId="3" borderId="1" applyNumberFormat="0" applyProtection="0">
      <alignment horizontal="left" vertical="center" wrapText="1" indent="1"/>
    </xf>
    <xf numFmtId="4" fontId="4" fillId="7" borderId="1" applyNumberFormat="0" applyProtection="0">
      <alignment horizontal="right" vertical="center"/>
    </xf>
    <xf numFmtId="4" fontId="5" fillId="5" borderId="1" applyNumberFormat="0" applyProtection="0">
      <alignment vertical="center"/>
    </xf>
    <xf numFmtId="4" fontId="4" fillId="5" borderId="1" applyNumberFormat="0" applyProtection="0">
      <alignment horizontal="left" vertical="center" indent="1"/>
    </xf>
    <xf numFmtId="4" fontId="4" fillId="5" borderId="1" applyNumberFormat="0" applyProtection="0">
      <alignment horizontal="left" vertical="center" indent="1"/>
    </xf>
    <xf numFmtId="4" fontId="4" fillId="8" borderId="1" applyNumberFormat="0" applyProtection="0">
      <alignment horizontal="right" vertical="center"/>
    </xf>
    <xf numFmtId="4" fontId="4" fillId="9" borderId="1" applyNumberFormat="0" applyProtection="0">
      <alignment horizontal="right" vertical="center"/>
    </xf>
    <xf numFmtId="4" fontId="4" fillId="10" borderId="1" applyNumberFormat="0" applyProtection="0">
      <alignment horizontal="right" vertical="center"/>
    </xf>
    <xf numFmtId="4" fontId="4" fillId="11" borderId="1" applyNumberFormat="0" applyProtection="0">
      <alignment horizontal="right" vertical="center"/>
    </xf>
    <xf numFmtId="4" fontId="4" fillId="12" borderId="1" applyNumberFormat="0" applyProtection="0">
      <alignment horizontal="right" vertical="center"/>
    </xf>
    <xf numFmtId="4" fontId="4" fillId="13" borderId="1" applyNumberFormat="0" applyProtection="0">
      <alignment horizontal="right" vertical="center"/>
    </xf>
    <xf numFmtId="4" fontId="4" fillId="14" borderId="1" applyNumberFormat="0" applyProtection="0">
      <alignment horizontal="right" vertical="center"/>
    </xf>
    <xf numFmtId="4" fontId="4" fillId="15" borderId="1" applyNumberFormat="0" applyProtection="0">
      <alignment horizontal="right" vertical="center"/>
    </xf>
    <xf numFmtId="4" fontId="4" fillId="16" borderId="1" applyNumberFormat="0" applyProtection="0">
      <alignment horizontal="right" vertical="center"/>
    </xf>
    <xf numFmtId="4" fontId="6" fillId="17" borderId="1" applyNumberFormat="0" applyProtection="0">
      <alignment horizontal="left" vertical="center" indent="1"/>
    </xf>
    <xf numFmtId="4" fontId="4" fillId="7" borderId="2" applyNumberFormat="0" applyProtection="0">
      <alignment horizontal="left" vertical="center" indent="1"/>
    </xf>
    <xf numFmtId="4" fontId="7" fillId="18" borderId="0" applyNumberFormat="0" applyProtection="0">
      <alignment horizontal="left" vertical="center" indent="1"/>
    </xf>
    <xf numFmtId="0" fontId="11" fillId="2" borderId="1" applyNumberFormat="0" applyProtection="0">
      <alignment horizontal="center" vertical="center"/>
    </xf>
    <xf numFmtId="4" fontId="8" fillId="7" borderId="1" applyNumberFormat="0" applyProtection="0">
      <alignment horizontal="left" vertical="center" indent="1"/>
    </xf>
    <xf numFmtId="4" fontId="8" fillId="19" borderId="1" applyNumberFormat="0" applyProtection="0">
      <alignment horizontal="left" vertical="center" indent="1"/>
    </xf>
    <xf numFmtId="0" fontId="2" fillId="19" borderId="1" applyNumberFormat="0" applyProtection="0">
      <alignment horizontal="left" vertical="center" wrapText="1" indent="1"/>
    </xf>
    <xf numFmtId="0" fontId="2" fillId="19" borderId="1" applyNumberFormat="0" applyProtection="0">
      <alignment horizontal="left" vertical="center" indent="1"/>
    </xf>
    <xf numFmtId="0" fontId="2" fillId="4" borderId="1" applyNumberFormat="0" applyProtection="0">
      <alignment horizontal="left" vertical="center" indent="1"/>
    </xf>
    <xf numFmtId="0" fontId="2" fillId="6" borderId="1" applyNumberFormat="0" applyProtection="0">
      <alignment horizontal="left" vertical="center" indent="1"/>
    </xf>
    <xf numFmtId="0" fontId="2" fillId="3" borderId="1" applyNumberFormat="0" applyProtection="0">
      <alignment horizontal="left" vertical="center" indent="1"/>
    </xf>
    <xf numFmtId="0" fontId="3" fillId="0" borderId="0"/>
    <xf numFmtId="4" fontId="4" fillId="20" borderId="1" applyNumberFormat="0" applyProtection="0">
      <alignment vertical="center"/>
    </xf>
    <xf numFmtId="4" fontId="5" fillId="20" borderId="1" applyNumberFormat="0" applyProtection="0">
      <alignment vertical="center"/>
    </xf>
    <xf numFmtId="4" fontId="4" fillId="20" borderId="1" applyNumberFormat="0" applyProtection="0">
      <alignment horizontal="left" vertical="center" indent="1"/>
    </xf>
    <xf numFmtId="4" fontId="4" fillId="20" borderId="1" applyNumberFormat="0" applyProtection="0">
      <alignment horizontal="left" vertical="center" indent="1"/>
    </xf>
    <xf numFmtId="4" fontId="5" fillId="7" borderId="1" applyNumberFormat="0" applyProtection="0">
      <alignment horizontal="right" vertical="center"/>
    </xf>
    <xf numFmtId="0" fontId="1" fillId="2" borderId="1" applyNumberFormat="0" applyProtection="0">
      <alignment horizontal="center" vertical="top" wrapText="1"/>
    </xf>
    <xf numFmtId="0" fontId="10" fillId="0" borderId="0" applyNumberFormat="0" applyProtection="0"/>
    <xf numFmtId="4" fontId="9" fillId="7" borderId="1" applyNumberFormat="0" applyProtection="0">
      <alignment horizontal="right" vertical="center"/>
    </xf>
    <xf numFmtId="0" fontId="12" fillId="21" borderId="3" applyProtection="0">
      <alignment vertical="center"/>
    </xf>
    <xf numFmtId="4" fontId="12" fillId="21" borderId="3" applyNumberFormat="0" applyProtection="0">
      <alignment horizontal="left" vertical="center" indent="1"/>
    </xf>
    <xf numFmtId="4" fontId="12" fillId="22" borderId="3" applyNumberFormat="0" applyProtection="0">
      <alignment horizontal="right" vertical="center"/>
    </xf>
    <xf numFmtId="4" fontId="12" fillId="5" borderId="3" applyNumberFormat="0" applyProtection="0">
      <alignment horizontal="left" vertical="center" indent="1"/>
    </xf>
    <xf numFmtId="4" fontId="12" fillId="23" borderId="3" applyNumberFormat="0" applyProtection="0">
      <alignment vertical="center"/>
    </xf>
    <xf numFmtId="0" fontId="12" fillId="24" borderId="3" applyNumberFormat="0" applyProtection="0">
      <alignment horizontal="left" vertical="center" indent="1"/>
    </xf>
    <xf numFmtId="0" fontId="12" fillId="25" borderId="3" applyNumberFormat="0" applyProtection="0">
      <alignment horizontal="left" vertical="center" indent="1"/>
    </xf>
    <xf numFmtId="0" fontId="12" fillId="2" borderId="3" applyNumberFormat="0" applyProtection="0">
      <alignment horizontal="left" vertical="center" wrapText="1" indent="1"/>
    </xf>
    <xf numFmtId="0" fontId="12" fillId="26" borderId="3" applyNumberFormat="0" applyProtection="0">
      <alignment horizontal="left" vertical="center" indent="1"/>
    </xf>
    <xf numFmtId="4" fontId="12" fillId="0" borderId="3" applyNumberFormat="0" applyProtection="0">
      <alignment horizontal="right" vertical="center"/>
    </xf>
    <xf numFmtId="0" fontId="17" fillId="0" borderId="0"/>
    <xf numFmtId="0" fontId="18" fillId="0" borderId="0"/>
  </cellStyleXfs>
  <cellXfs count="45">
    <xf numFmtId="0" fontId="0" fillId="0" borderId="0" xfId="0"/>
    <xf numFmtId="0" fontId="0" fillId="0" borderId="0" xfId="0" applyFill="1"/>
    <xf numFmtId="3" fontId="12" fillId="0" borderId="4" xfId="50" applyNumberFormat="1" applyFill="1" applyBorder="1">
      <alignment horizontal="right" vertical="center"/>
    </xf>
    <xf numFmtId="0" fontId="12" fillId="0" borderId="3" xfId="49" quotePrefix="1" applyFill="1" applyBorder="1">
      <alignment horizontal="left" vertical="center" indent="1"/>
    </xf>
    <xf numFmtId="3" fontId="12" fillId="0" borderId="3" xfId="50" applyNumberFormat="1" applyFill="1" applyBorder="1">
      <alignment horizontal="right" vertical="center"/>
    </xf>
    <xf numFmtId="3" fontId="0" fillId="0" borderId="0" xfId="0" applyNumberFormat="1" applyFill="1"/>
    <xf numFmtId="0" fontId="12" fillId="0" borderId="4" xfId="49" quotePrefix="1" applyFill="1" applyBorder="1">
      <alignment horizontal="left" vertical="center" indent="1"/>
    </xf>
    <xf numFmtId="0" fontId="13" fillId="29" borderId="5" xfId="0" quotePrefix="1" applyFont="1" applyFill="1" applyBorder="1" applyAlignment="1">
      <alignment horizontal="center" vertical="center" wrapText="1"/>
    </xf>
    <xf numFmtId="0" fontId="13" fillId="29" borderId="6" xfId="0" quotePrefix="1" applyFont="1" applyFill="1" applyBorder="1" applyAlignment="1">
      <alignment horizontal="center" vertical="center" wrapText="1"/>
    </xf>
    <xf numFmtId="3" fontId="13" fillId="29" borderId="6" xfId="0" quotePrefix="1" applyNumberFormat="1" applyFont="1" applyFill="1" applyBorder="1" applyAlignment="1">
      <alignment horizontal="center" vertical="center" wrapText="1"/>
    </xf>
    <xf numFmtId="0" fontId="12" fillId="0" borderId="7" xfId="49" quotePrefix="1" applyFill="1" applyBorder="1">
      <alignment horizontal="left" vertical="center" indent="1"/>
    </xf>
    <xf numFmtId="3" fontId="12" fillId="0" borderId="7" xfId="50" applyNumberFormat="1" applyFill="1" applyBorder="1">
      <alignment horizontal="right" vertical="center"/>
    </xf>
    <xf numFmtId="0" fontId="12" fillId="27" borderId="9" xfId="49" quotePrefix="1" applyFill="1" applyBorder="1">
      <alignment horizontal="left" vertical="center" indent="1"/>
    </xf>
    <xf numFmtId="3" fontId="12" fillId="27" borderId="9" xfId="50" applyNumberFormat="1" applyFill="1" applyBorder="1">
      <alignment horizontal="right" vertical="center"/>
    </xf>
    <xf numFmtId="0" fontId="12" fillId="28" borderId="9" xfId="49" quotePrefix="1" applyFill="1" applyBorder="1">
      <alignment horizontal="left" vertical="center" indent="1"/>
    </xf>
    <xf numFmtId="3" fontId="12" fillId="28" borderId="9" xfId="50" applyNumberFormat="1" applyFill="1" applyBorder="1">
      <alignment horizontal="right" vertical="center"/>
    </xf>
    <xf numFmtId="0" fontId="12" fillId="28" borderId="8" xfId="49" quotePrefix="1" applyFill="1" applyBorder="1" applyAlignment="1">
      <alignment horizontal="center" vertical="center"/>
    </xf>
    <xf numFmtId="0" fontId="12" fillId="27" borderId="8" xfId="49" quotePrefix="1" applyFill="1" applyBorder="1" applyAlignment="1">
      <alignment horizontal="center" vertical="center"/>
    </xf>
    <xf numFmtId="3" fontId="12" fillId="0" borderId="14" xfId="50" applyNumberFormat="1" applyFill="1" applyBorder="1">
      <alignment horizontal="right" vertical="center"/>
    </xf>
    <xf numFmtId="3" fontId="12" fillId="0" borderId="16" xfId="50" applyNumberFormat="1" applyFill="1" applyBorder="1">
      <alignment horizontal="right" vertical="center"/>
    </xf>
    <xf numFmtId="3" fontId="12" fillId="0" borderId="18" xfId="50" applyNumberFormat="1" applyFill="1" applyBorder="1">
      <alignment horizontal="right" vertical="center"/>
    </xf>
    <xf numFmtId="0" fontId="12" fillId="0" borderId="20" xfId="49" quotePrefix="1" applyFill="1" applyBorder="1">
      <alignment horizontal="left" vertical="center" indent="1"/>
    </xf>
    <xf numFmtId="3" fontId="12" fillId="0" borderId="20" xfId="50" applyNumberFormat="1" applyFill="1" applyBorder="1">
      <alignment horizontal="right" vertical="center"/>
    </xf>
    <xf numFmtId="3" fontId="12" fillId="0" borderId="21" xfId="50" applyNumberFormat="1" applyFill="1" applyBorder="1">
      <alignment horizontal="right" vertical="center"/>
    </xf>
    <xf numFmtId="0" fontId="13" fillId="30" borderId="10" xfId="0" quotePrefix="1" applyFont="1" applyFill="1" applyBorder="1" applyAlignment="1">
      <alignment horizontal="center" vertical="center" wrapText="1"/>
    </xf>
    <xf numFmtId="0" fontId="13" fillId="30" borderId="11" xfId="0" quotePrefix="1" applyFont="1" applyFill="1" applyBorder="1" applyAlignment="1">
      <alignment horizontal="center" vertical="center" wrapText="1"/>
    </xf>
    <xf numFmtId="0" fontId="13" fillId="30" borderId="11" xfId="0" applyNumberFormat="1" applyFont="1" applyFill="1" applyBorder="1" applyAlignment="1" applyProtection="1">
      <alignment horizontal="center" vertical="center" wrapText="1"/>
    </xf>
    <xf numFmtId="0" fontId="13" fillId="30" borderId="12" xfId="0" applyNumberFormat="1" applyFont="1" applyFill="1" applyBorder="1" applyAlignment="1" applyProtection="1">
      <alignment horizontal="center" vertical="center" wrapText="1"/>
    </xf>
    <xf numFmtId="3" fontId="12" fillId="27" borderId="22" xfId="50" applyNumberFormat="1" applyFill="1" applyBorder="1">
      <alignment horizontal="right" vertical="center"/>
    </xf>
    <xf numFmtId="0" fontId="0" fillId="0" borderId="0" xfId="0" applyFill="1" applyAlignment="1">
      <alignment horizontal="center"/>
    </xf>
    <xf numFmtId="0" fontId="14" fillId="27" borderId="13" xfId="49" quotePrefix="1" applyFont="1" applyFill="1" applyBorder="1" applyAlignment="1">
      <alignment horizontal="center" vertical="center"/>
    </xf>
    <xf numFmtId="0" fontId="14" fillId="27" borderId="15" xfId="49" quotePrefix="1" applyFont="1" applyFill="1" applyBorder="1" applyAlignment="1">
      <alignment horizontal="center" vertical="center"/>
    </xf>
    <xf numFmtId="0" fontId="12" fillId="29" borderId="8" xfId="49" quotePrefix="1" applyFill="1" applyBorder="1" applyAlignment="1">
      <alignment horizontal="center" vertical="center"/>
    </xf>
    <xf numFmtId="0" fontId="12" fillId="0" borderId="13" xfId="49" quotePrefix="1" applyFill="1" applyBorder="1" applyAlignment="1">
      <alignment horizontal="center" vertical="center"/>
    </xf>
    <xf numFmtId="0" fontId="12" fillId="0" borderId="15" xfId="49" quotePrefix="1" applyFill="1" applyBorder="1" applyAlignment="1">
      <alignment horizontal="center" vertical="center"/>
    </xf>
    <xf numFmtId="0" fontId="12" fillId="0" borderId="17" xfId="49" quotePrefix="1" applyFill="1" applyBorder="1" applyAlignment="1">
      <alignment horizontal="center" vertical="center"/>
    </xf>
    <xf numFmtId="0" fontId="12" fillId="0" borderId="19" xfId="49" quotePrefix="1" applyFill="1" applyBorder="1" applyAlignment="1">
      <alignment horizontal="center" vertical="center"/>
    </xf>
    <xf numFmtId="0" fontId="14" fillId="27" borderId="19" xfId="49" quotePrefix="1" applyFont="1" applyFill="1" applyBorder="1" applyAlignment="1">
      <alignment horizontal="center" vertical="center"/>
    </xf>
    <xf numFmtId="3" fontId="16" fillId="0" borderId="3" xfId="50" applyNumberFormat="1" applyFont="1" applyProtection="1">
      <alignment horizontal="right" vertical="center"/>
      <protection locked="0"/>
    </xf>
    <xf numFmtId="3" fontId="12" fillId="0" borderId="4" xfId="50" applyNumberFormat="1" applyBorder="1">
      <alignment horizontal="right" vertical="center"/>
    </xf>
    <xf numFmtId="3" fontId="12" fillId="0" borderId="3" xfId="50" applyNumberFormat="1">
      <alignment horizontal="right" vertical="center"/>
    </xf>
    <xf numFmtId="3" fontId="12" fillId="0" borderId="7" xfId="50" applyNumberFormat="1" applyBorder="1">
      <alignment horizontal="right" vertical="center"/>
    </xf>
    <xf numFmtId="0" fontId="15" fillId="29" borderId="24" xfId="49" quotePrefix="1" applyFont="1" applyFill="1" applyBorder="1" applyAlignment="1">
      <alignment horizontal="center" vertical="center"/>
    </xf>
    <xf numFmtId="0" fontId="15" fillId="29" borderId="25" xfId="49" quotePrefix="1" applyFont="1" applyFill="1" applyBorder="1" applyAlignment="1">
      <alignment horizontal="center" vertical="center"/>
    </xf>
    <xf numFmtId="0" fontId="15" fillId="29" borderId="23" xfId="49" quotePrefix="1" applyFont="1" applyFill="1" applyBorder="1" applyAlignment="1">
      <alignment horizontal="center" vertical="center"/>
    </xf>
  </cellXfs>
  <cellStyles count="53">
    <cellStyle name="Normal" xfId="0" builtinId="0"/>
    <cellStyle name="Normal 2" xfId="3" xr:uid="{00000000-0005-0000-0000-000001000000}"/>
    <cellStyle name="Normal 3" xfId="52" xr:uid="{3A2BCAE0-DC27-4610-AE2C-ECB0565C1390}"/>
    <cellStyle name="Normal 6" xfId="51" xr:uid="{EB7C0FCC-3B8C-4C6E-B31C-401ADEC39A7F}"/>
    <cellStyle name="SAPBEXaggData" xfId="5" xr:uid="{00000000-0005-0000-0000-000002000000}"/>
    <cellStyle name="SAPBEXaggData 2" xfId="45" xr:uid="{00000000-0005-0000-0000-000003000000}"/>
    <cellStyle name="SAPBEXaggDataEmph" xfId="9" xr:uid="{00000000-0005-0000-0000-000004000000}"/>
    <cellStyle name="SAPBEXaggItem" xfId="10" xr:uid="{00000000-0005-0000-0000-000005000000}"/>
    <cellStyle name="SAPBEXaggItem 2" xfId="44" xr:uid="{00000000-0005-0000-0000-000006000000}"/>
    <cellStyle name="SAPBEXaggItemX" xfId="11" xr:uid="{00000000-0005-0000-0000-000007000000}"/>
    <cellStyle name="SAPBEXchaText" xfId="1" xr:uid="{00000000-0005-0000-0000-000008000000}"/>
    <cellStyle name="SAPBEXchaText 2" xfId="41" xr:uid="{00000000-0005-0000-0000-000009000000}"/>
    <cellStyle name="SAPBEXexcBad7" xfId="12" xr:uid="{00000000-0005-0000-0000-00000A000000}"/>
    <cellStyle name="SAPBEXexcBad8" xfId="13" xr:uid="{00000000-0005-0000-0000-00000B000000}"/>
    <cellStyle name="SAPBEXexcBad9" xfId="14" xr:uid="{00000000-0005-0000-0000-00000C000000}"/>
    <cellStyle name="SAPBEXexcCritical4" xfId="15" xr:uid="{00000000-0005-0000-0000-00000D000000}"/>
    <cellStyle name="SAPBEXexcCritical5" xfId="16" xr:uid="{00000000-0005-0000-0000-00000E000000}"/>
    <cellStyle name="SAPBEXexcCritical6" xfId="17" xr:uid="{00000000-0005-0000-0000-00000F000000}"/>
    <cellStyle name="SAPBEXexcGood1" xfId="18" xr:uid="{00000000-0005-0000-0000-000010000000}"/>
    <cellStyle name="SAPBEXexcGood2" xfId="19" xr:uid="{00000000-0005-0000-0000-000011000000}"/>
    <cellStyle name="SAPBEXexcGood3" xfId="20" xr:uid="{00000000-0005-0000-0000-000012000000}"/>
    <cellStyle name="SAPBEXfilterDrill" xfId="21" xr:uid="{00000000-0005-0000-0000-000013000000}"/>
    <cellStyle name="SAPBEXfilterItem" xfId="22" xr:uid="{00000000-0005-0000-0000-000014000000}"/>
    <cellStyle name="SAPBEXfilterText" xfId="23" xr:uid="{00000000-0005-0000-0000-000015000000}"/>
    <cellStyle name="SAPBEXformats" xfId="24" xr:uid="{00000000-0005-0000-0000-000016000000}"/>
    <cellStyle name="SAPBEXformats 2" xfId="43" xr:uid="{00000000-0005-0000-0000-000017000000}"/>
    <cellStyle name="SAPBEXheaderItem" xfId="25" xr:uid="{00000000-0005-0000-0000-000018000000}"/>
    <cellStyle name="SAPBEXheaderText" xfId="26" xr:uid="{00000000-0005-0000-0000-000019000000}"/>
    <cellStyle name="SAPBEXHLevel0" xfId="27" xr:uid="{00000000-0005-0000-0000-00001A000000}"/>
    <cellStyle name="SAPBEXHLevel0 2" xfId="46" xr:uid="{00000000-0005-0000-0000-00001B000000}"/>
    <cellStyle name="SAPBEXHLevel0X" xfId="28" xr:uid="{00000000-0005-0000-0000-00001C000000}"/>
    <cellStyle name="SAPBEXHLevel1" xfId="4" xr:uid="{00000000-0005-0000-0000-00001D000000}"/>
    <cellStyle name="SAPBEXHLevel1 2" xfId="47" xr:uid="{00000000-0005-0000-0000-00001E000000}"/>
    <cellStyle name="SAPBEXHLevel1X" xfId="29" xr:uid="{00000000-0005-0000-0000-00001F000000}"/>
    <cellStyle name="SAPBEXHLevel2" xfId="6" xr:uid="{00000000-0005-0000-0000-000020000000}"/>
    <cellStyle name="SAPBEXHLevel2 2" xfId="48" xr:uid="{00000000-0005-0000-0000-000021000000}"/>
    <cellStyle name="SAPBEXHLevel2X" xfId="30" xr:uid="{00000000-0005-0000-0000-000022000000}"/>
    <cellStyle name="SAPBEXHLevel3" xfId="7" xr:uid="{00000000-0005-0000-0000-000023000000}"/>
    <cellStyle name="SAPBEXHLevel3 2" xfId="49" xr:uid="{00000000-0005-0000-0000-000024000000}"/>
    <cellStyle name="SAPBEXHLevel3X" xfId="31" xr:uid="{00000000-0005-0000-0000-000025000000}"/>
    <cellStyle name="SAPBEXinputData" xfId="32" xr:uid="{00000000-0005-0000-0000-000026000000}"/>
    <cellStyle name="SAPBEXresData" xfId="33" xr:uid="{00000000-0005-0000-0000-000027000000}"/>
    <cellStyle name="SAPBEXresDataEmph" xfId="34" xr:uid="{00000000-0005-0000-0000-000028000000}"/>
    <cellStyle name="SAPBEXresItem" xfId="35" xr:uid="{00000000-0005-0000-0000-000029000000}"/>
    <cellStyle name="SAPBEXresItemX" xfId="36" xr:uid="{00000000-0005-0000-0000-00002A000000}"/>
    <cellStyle name="SAPBEXstdData" xfId="8" xr:uid="{00000000-0005-0000-0000-00002B000000}"/>
    <cellStyle name="SAPBEXstdData 2" xfId="50" xr:uid="{00000000-0005-0000-0000-00002C000000}"/>
    <cellStyle name="SAPBEXstdDataEmph" xfId="37" xr:uid="{00000000-0005-0000-0000-00002D000000}"/>
    <cellStyle name="SAPBEXstdItem" xfId="2" xr:uid="{00000000-0005-0000-0000-00002E000000}"/>
    <cellStyle name="SAPBEXstdItem 2" xfId="42" xr:uid="{00000000-0005-0000-0000-00002F000000}"/>
    <cellStyle name="SAPBEXstdItemX" xfId="38" xr:uid="{00000000-0005-0000-0000-000030000000}"/>
    <cellStyle name="SAPBEXtitle" xfId="39" xr:uid="{00000000-0005-0000-0000-000031000000}"/>
    <cellStyle name="SAPBEXundefined" xfId="40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8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92" sqref="E92:G92"/>
    </sheetView>
  </sheetViews>
  <sheetFormatPr defaultColWidth="9.140625" defaultRowHeight="15" x14ac:dyDescent="0.25"/>
  <cols>
    <col min="1" max="1" width="17.28515625" style="29" customWidth="1"/>
    <col min="2" max="2" width="51.42578125" style="1" customWidth="1"/>
    <col min="3" max="7" width="13.28515625" style="1" customWidth="1"/>
    <col min="8" max="16384" width="9.140625" style="1"/>
  </cols>
  <sheetData>
    <row r="1" spans="1:11" ht="15.75" thickBot="1" x14ac:dyDescent="0.3"/>
    <row r="2" spans="1:11" ht="64.5" thickBot="1" x14ac:dyDescent="0.3">
      <c r="A2" s="24" t="s">
        <v>42</v>
      </c>
      <c r="B2" s="25" t="s">
        <v>43</v>
      </c>
      <c r="C2" s="25" t="s">
        <v>51</v>
      </c>
      <c r="D2" s="25" t="s">
        <v>52</v>
      </c>
      <c r="E2" s="26" t="s">
        <v>53</v>
      </c>
      <c r="F2" s="26" t="s">
        <v>34</v>
      </c>
      <c r="G2" s="27" t="s">
        <v>54</v>
      </c>
    </row>
    <row r="3" spans="1:11" ht="15.75" thickBot="1" x14ac:dyDescent="0.3">
      <c r="A3" s="7"/>
      <c r="B3" s="8" t="s">
        <v>32</v>
      </c>
      <c r="C3" s="9">
        <f>SUM(C4:C16)</f>
        <v>12346781.879999999</v>
      </c>
      <c r="D3" s="9">
        <f>SUM(D4:D16)</f>
        <v>11847989</v>
      </c>
      <c r="E3" s="9">
        <f>SUM(E4:E16)</f>
        <v>12777645</v>
      </c>
      <c r="F3" s="9">
        <f>SUM(F4:F16)</f>
        <v>12143159</v>
      </c>
      <c r="G3" s="9">
        <f>SUM(G4:G16)</f>
        <v>9358346</v>
      </c>
    </row>
    <row r="4" spans="1:11" x14ac:dyDescent="0.25">
      <c r="A4" s="30">
        <v>11</v>
      </c>
      <c r="B4" s="6" t="s">
        <v>0</v>
      </c>
      <c r="C4" s="2">
        <v>10613047</v>
      </c>
      <c r="D4" s="2">
        <f t="shared" ref="D4:G4" si="0">D20+D24</f>
        <v>10524629</v>
      </c>
      <c r="E4" s="2">
        <f t="shared" si="0"/>
        <v>10804937</v>
      </c>
      <c r="F4" s="2">
        <f t="shared" si="0"/>
        <v>10797574</v>
      </c>
      <c r="G4" s="18">
        <f t="shared" si="0"/>
        <v>8128544</v>
      </c>
    </row>
    <row r="5" spans="1:11" x14ac:dyDescent="0.25">
      <c r="A5" s="30">
        <v>12</v>
      </c>
      <c r="B5" s="6" t="s">
        <v>57</v>
      </c>
      <c r="C5" s="2"/>
      <c r="D5" s="2"/>
      <c r="E5" s="2">
        <f>+E96</f>
        <v>4690</v>
      </c>
      <c r="F5" s="2">
        <f t="shared" ref="F5:G5" si="1">+F96</f>
        <v>4690</v>
      </c>
      <c r="G5" s="2">
        <f t="shared" si="1"/>
        <v>4690</v>
      </c>
    </row>
    <row r="6" spans="1:11" x14ac:dyDescent="0.25">
      <c r="A6" s="31">
        <v>31</v>
      </c>
      <c r="B6" s="3" t="s">
        <v>7</v>
      </c>
      <c r="C6" s="4">
        <f>C41</f>
        <v>97245</v>
      </c>
      <c r="D6" s="4">
        <f>D41</f>
        <v>51950</v>
      </c>
      <c r="E6" s="4">
        <f t="shared" ref="E6:G6" si="2">E41</f>
        <v>57000</v>
      </c>
      <c r="F6" s="4">
        <f t="shared" si="2"/>
        <v>54000</v>
      </c>
      <c r="G6" s="19">
        <f t="shared" si="2"/>
        <v>57000</v>
      </c>
      <c r="K6" s="5"/>
    </row>
    <row r="7" spans="1:11" x14ac:dyDescent="0.25">
      <c r="A7" s="31">
        <v>43</v>
      </c>
      <c r="B7" s="3" t="s">
        <v>2</v>
      </c>
      <c r="C7" s="4">
        <f>C50</f>
        <v>548197</v>
      </c>
      <c r="D7" s="4">
        <f>D50</f>
        <v>356897</v>
      </c>
      <c r="E7" s="4">
        <f t="shared" ref="E7:G7" si="3">E50</f>
        <v>490052</v>
      </c>
      <c r="F7" s="4">
        <f t="shared" si="3"/>
        <v>536481</v>
      </c>
      <c r="G7" s="19">
        <f t="shared" si="3"/>
        <v>533000</v>
      </c>
    </row>
    <row r="8" spans="1:11" x14ac:dyDescent="0.25">
      <c r="A8" s="31">
        <v>50</v>
      </c>
      <c r="B8" s="3" t="s">
        <v>41</v>
      </c>
      <c r="C8" s="4">
        <f>C59</f>
        <v>0</v>
      </c>
      <c r="D8" s="4">
        <f t="shared" ref="D8:G8" si="4">D59</f>
        <v>188624</v>
      </c>
      <c r="E8" s="4">
        <f t="shared" si="4"/>
        <v>476491</v>
      </c>
      <c r="F8" s="4">
        <f t="shared" si="4"/>
        <v>203611</v>
      </c>
      <c r="G8" s="19">
        <f t="shared" si="4"/>
        <v>236176</v>
      </c>
    </row>
    <row r="9" spans="1:11" x14ac:dyDescent="0.25">
      <c r="A9" s="31">
        <v>51</v>
      </c>
      <c r="B9" s="3" t="s">
        <v>3</v>
      </c>
      <c r="C9" s="4">
        <f>C65</f>
        <v>319498.09999999998</v>
      </c>
      <c r="D9" s="4">
        <f>D65</f>
        <v>268216</v>
      </c>
      <c r="E9" s="4">
        <f>E65</f>
        <v>377200</v>
      </c>
      <c r="F9" s="4">
        <f>F65</f>
        <v>101450</v>
      </c>
      <c r="G9" s="19">
        <f>G65</f>
        <v>131650</v>
      </c>
    </row>
    <row r="10" spans="1:11" x14ac:dyDescent="0.25">
      <c r="A10" s="31">
        <v>52</v>
      </c>
      <c r="B10" s="3" t="s">
        <v>4</v>
      </c>
      <c r="C10" s="4">
        <f>C72</f>
        <v>719290</v>
      </c>
      <c r="D10" s="4">
        <f>D72</f>
        <v>0</v>
      </c>
      <c r="E10" s="4">
        <f t="shared" ref="E10:G10" si="5">E72</f>
        <v>10000</v>
      </c>
      <c r="F10" s="4">
        <f t="shared" si="5"/>
        <v>10000</v>
      </c>
      <c r="G10" s="19">
        <f t="shared" si="5"/>
        <v>5000</v>
      </c>
    </row>
    <row r="11" spans="1:11" x14ac:dyDescent="0.25">
      <c r="A11" s="31">
        <v>53</v>
      </c>
      <c r="B11" s="3" t="s">
        <v>44</v>
      </c>
      <c r="C11" s="4">
        <f>+C82</f>
        <v>0</v>
      </c>
      <c r="D11" s="4">
        <f t="shared" ref="D11:G11" si="6">+D82</f>
        <v>100600</v>
      </c>
      <c r="E11" s="4">
        <f t="shared" si="6"/>
        <v>119400</v>
      </c>
      <c r="F11" s="4">
        <f t="shared" si="6"/>
        <v>20000</v>
      </c>
      <c r="G11" s="4">
        <f t="shared" si="6"/>
        <v>30000</v>
      </c>
    </row>
    <row r="12" spans="1:11" x14ac:dyDescent="0.25">
      <c r="A12" s="31">
        <v>56</v>
      </c>
      <c r="B12" s="3" t="s">
        <v>56</v>
      </c>
      <c r="C12" s="4"/>
      <c r="D12" s="4"/>
      <c r="E12" s="4">
        <f>+E93</f>
        <v>26580</v>
      </c>
      <c r="F12" s="4">
        <f t="shared" ref="F12:G12" si="7">+F93</f>
        <v>26580</v>
      </c>
      <c r="G12" s="4">
        <f t="shared" si="7"/>
        <v>26580</v>
      </c>
    </row>
    <row r="13" spans="1:11" x14ac:dyDescent="0.25">
      <c r="A13" s="31">
        <v>61</v>
      </c>
      <c r="B13" s="3" t="s">
        <v>5</v>
      </c>
      <c r="C13" s="4">
        <f>C85</f>
        <v>0</v>
      </c>
      <c r="D13" s="4">
        <f>D85</f>
        <v>0</v>
      </c>
      <c r="E13" s="4">
        <f t="shared" ref="E13:G13" si="8">E85</f>
        <v>94368</v>
      </c>
      <c r="F13" s="4">
        <f t="shared" si="8"/>
        <v>94368</v>
      </c>
      <c r="G13" s="19">
        <f t="shared" si="8"/>
        <v>7864</v>
      </c>
    </row>
    <row r="14" spans="1:11" x14ac:dyDescent="0.25">
      <c r="A14" s="31">
        <v>581</v>
      </c>
      <c r="B14" s="3" t="s">
        <v>8</v>
      </c>
      <c r="C14" s="4">
        <f>C34</f>
        <v>49504.78</v>
      </c>
      <c r="D14" s="4">
        <f t="shared" ref="D14:G14" si="9">D34</f>
        <v>357073</v>
      </c>
      <c r="E14" s="4">
        <f t="shared" si="9"/>
        <v>316927</v>
      </c>
      <c r="F14" s="4">
        <f t="shared" si="9"/>
        <v>294405</v>
      </c>
      <c r="G14" s="19">
        <f t="shared" si="9"/>
        <v>197842</v>
      </c>
    </row>
    <row r="15" spans="1:11" x14ac:dyDescent="0.25">
      <c r="A15" s="31">
        <v>5761</v>
      </c>
      <c r="B15" s="3" t="s">
        <v>10</v>
      </c>
      <c r="C15" s="4">
        <v>0</v>
      </c>
      <c r="D15" s="4">
        <v>0</v>
      </c>
      <c r="E15" s="4">
        <v>0</v>
      </c>
      <c r="F15" s="4">
        <v>0</v>
      </c>
      <c r="G15" s="19">
        <v>0</v>
      </c>
    </row>
    <row r="16" spans="1:11" ht="15.75" thickBot="1" x14ac:dyDescent="0.3">
      <c r="A16" s="37">
        <v>563</v>
      </c>
      <c r="B16" s="21" t="s">
        <v>9</v>
      </c>
      <c r="C16" s="22">
        <v>0</v>
      </c>
      <c r="D16" s="22">
        <v>0</v>
      </c>
      <c r="E16" s="22">
        <v>0</v>
      </c>
      <c r="F16" s="22">
        <v>0</v>
      </c>
      <c r="G16" s="23">
        <v>0</v>
      </c>
    </row>
    <row r="17" spans="1:7" ht="16.5" thickBot="1" x14ac:dyDescent="0.3">
      <c r="A17" s="44"/>
      <c r="B17" s="42"/>
      <c r="C17" s="42" t="s">
        <v>35</v>
      </c>
      <c r="D17" s="42"/>
      <c r="E17" s="42"/>
      <c r="F17" s="42"/>
      <c r="G17" s="43"/>
    </row>
    <row r="18" spans="1:7" ht="15.75" thickBot="1" x14ac:dyDescent="0.3">
      <c r="A18" s="32"/>
      <c r="B18" s="8" t="s">
        <v>33</v>
      </c>
      <c r="C18" s="9">
        <f>+C19+C33+C40</f>
        <v>12346781.879999999</v>
      </c>
      <c r="D18" s="9">
        <f>D19+D40+D33</f>
        <v>11847989</v>
      </c>
      <c r="E18" s="9">
        <f>E19+E40+E33+E92</f>
        <v>12777645</v>
      </c>
      <c r="F18" s="9">
        <f t="shared" ref="F18:G18" si="10">F19+F40+F33+F92</f>
        <v>12143159</v>
      </c>
      <c r="G18" s="9">
        <f t="shared" si="10"/>
        <v>9358346</v>
      </c>
    </row>
    <row r="19" spans="1:7" ht="15.75" thickBot="1" x14ac:dyDescent="0.3">
      <c r="A19" s="16" t="s">
        <v>46</v>
      </c>
      <c r="B19" s="14" t="s">
        <v>48</v>
      </c>
      <c r="C19" s="15">
        <v>10613047</v>
      </c>
      <c r="D19" s="15">
        <f>D20+D24</f>
        <v>10524629</v>
      </c>
      <c r="E19" s="15">
        <f>E20+E24</f>
        <v>10804937</v>
      </c>
      <c r="F19" s="15">
        <f t="shared" ref="F19:G19" si="11">F20+F24</f>
        <v>10797574</v>
      </c>
      <c r="G19" s="15">
        <f t="shared" si="11"/>
        <v>8128544</v>
      </c>
    </row>
    <row r="20" spans="1:7" ht="15.75" thickBot="1" x14ac:dyDescent="0.3">
      <c r="A20" s="17" t="s">
        <v>19</v>
      </c>
      <c r="B20" s="12" t="s">
        <v>39</v>
      </c>
      <c r="C20" s="13">
        <f>SUM(C21:C23)</f>
        <v>10165315.6</v>
      </c>
      <c r="D20" s="13">
        <f t="shared" ref="D20:G20" si="12">SUM(D21:D23)</f>
        <v>10039247</v>
      </c>
      <c r="E20" s="13">
        <f t="shared" si="12"/>
        <v>10295282</v>
      </c>
      <c r="F20" s="13">
        <f t="shared" si="12"/>
        <v>10262437</v>
      </c>
      <c r="G20" s="13">
        <f t="shared" si="12"/>
        <v>7707127</v>
      </c>
    </row>
    <row r="21" spans="1:7" x14ac:dyDescent="0.25">
      <c r="A21" s="33" t="s">
        <v>6</v>
      </c>
      <c r="B21" s="6" t="s">
        <v>21</v>
      </c>
      <c r="C21" s="39">
        <f>10052535.98+11826</f>
        <v>10064361.98</v>
      </c>
      <c r="D21" s="39">
        <v>9914066</v>
      </c>
      <c r="E21" s="2">
        <v>10171369</v>
      </c>
      <c r="F21" s="2">
        <v>10132044</v>
      </c>
      <c r="G21" s="18">
        <v>7513859</v>
      </c>
    </row>
    <row r="22" spans="1:7" x14ac:dyDescent="0.25">
      <c r="A22" s="34" t="s">
        <v>11</v>
      </c>
      <c r="B22" s="3" t="s">
        <v>20</v>
      </c>
      <c r="C22" s="40">
        <v>100953.62</v>
      </c>
      <c r="D22" s="40">
        <v>125181</v>
      </c>
      <c r="E22" s="4">
        <v>123913</v>
      </c>
      <c r="F22" s="4">
        <v>130393</v>
      </c>
      <c r="G22" s="19">
        <v>193268</v>
      </c>
    </row>
    <row r="23" spans="1:7" ht="15.75" thickBot="1" x14ac:dyDescent="0.3">
      <c r="A23" s="35" t="s">
        <v>16</v>
      </c>
      <c r="B23" s="10" t="s">
        <v>27</v>
      </c>
      <c r="C23" s="11"/>
      <c r="D23" s="11"/>
      <c r="E23" s="11"/>
      <c r="F23" s="11"/>
      <c r="G23" s="20"/>
    </row>
    <row r="24" spans="1:7" ht="15.75" thickBot="1" x14ac:dyDescent="0.3">
      <c r="A24" s="17" t="s">
        <v>19</v>
      </c>
      <c r="B24" s="12" t="s">
        <v>38</v>
      </c>
      <c r="C24" s="13">
        <f>SUM(C25:C32)</f>
        <v>398225</v>
      </c>
      <c r="D24" s="13">
        <f t="shared" ref="D24:G24" si="13">SUM(D25:D32)</f>
        <v>485382</v>
      </c>
      <c r="E24" s="13">
        <f t="shared" si="13"/>
        <v>509655</v>
      </c>
      <c r="F24" s="13">
        <f t="shared" si="13"/>
        <v>535137</v>
      </c>
      <c r="G24" s="13">
        <f t="shared" si="13"/>
        <v>421417</v>
      </c>
    </row>
    <row r="25" spans="1:7" x14ac:dyDescent="0.25">
      <c r="A25" s="33" t="s">
        <v>6</v>
      </c>
      <c r="B25" s="6" t="s">
        <v>21</v>
      </c>
      <c r="C25" s="39">
        <v>11767</v>
      </c>
      <c r="D25" s="39"/>
      <c r="E25" s="2"/>
      <c r="F25" s="2"/>
      <c r="G25" s="18"/>
    </row>
    <row r="26" spans="1:7" x14ac:dyDescent="0.25">
      <c r="A26" s="34" t="s">
        <v>11</v>
      </c>
      <c r="B26" s="3" t="s">
        <v>20</v>
      </c>
      <c r="C26" s="40">
        <f>83947+115472+46232+88235+4992+47557</f>
        <v>386435</v>
      </c>
      <c r="D26" s="40">
        <f>376303+81829</f>
        <v>458132</v>
      </c>
      <c r="E26" s="4">
        <f>508505-15000</f>
        <v>493505</v>
      </c>
      <c r="F26" s="4">
        <v>526787</v>
      </c>
      <c r="G26" s="4">
        <v>413067</v>
      </c>
    </row>
    <row r="27" spans="1:7" x14ac:dyDescent="0.25">
      <c r="A27" s="34" t="s">
        <v>12</v>
      </c>
      <c r="B27" s="3" t="s">
        <v>22</v>
      </c>
      <c r="C27" s="40"/>
      <c r="D27" s="38">
        <v>2000</v>
      </c>
      <c r="E27" s="38">
        <v>2000</v>
      </c>
      <c r="F27" s="38">
        <v>2000</v>
      </c>
      <c r="G27" s="38">
        <v>2000</v>
      </c>
    </row>
    <row r="28" spans="1:7" x14ac:dyDescent="0.25">
      <c r="A28" s="34" t="s">
        <v>13</v>
      </c>
      <c r="B28" s="3" t="s">
        <v>23</v>
      </c>
      <c r="C28" s="4"/>
      <c r="D28" s="40"/>
      <c r="E28" s="4"/>
      <c r="F28" s="4"/>
      <c r="G28" s="19"/>
    </row>
    <row r="29" spans="1:7" x14ac:dyDescent="0.25">
      <c r="A29" s="34" t="s">
        <v>16</v>
      </c>
      <c r="B29" s="3" t="s">
        <v>27</v>
      </c>
      <c r="C29" s="4"/>
      <c r="D29" s="40"/>
      <c r="E29" s="4"/>
      <c r="F29" s="4"/>
      <c r="G29" s="19"/>
    </row>
    <row r="30" spans="1:7" x14ac:dyDescent="0.25">
      <c r="A30" s="34" t="s">
        <v>14</v>
      </c>
      <c r="B30" s="3" t="s">
        <v>29</v>
      </c>
      <c r="C30" s="4"/>
      <c r="D30" s="40">
        <v>10000</v>
      </c>
      <c r="E30" s="4">
        <v>3000</v>
      </c>
      <c r="F30" s="4">
        <v>1000</v>
      </c>
      <c r="G30" s="19">
        <v>1000</v>
      </c>
    </row>
    <row r="31" spans="1:7" x14ac:dyDescent="0.25">
      <c r="A31" s="34" t="s">
        <v>15</v>
      </c>
      <c r="B31" s="3" t="s">
        <v>24</v>
      </c>
      <c r="C31" s="4">
        <v>23</v>
      </c>
      <c r="D31" s="40">
        <v>15250</v>
      </c>
      <c r="E31" s="4">
        <v>11150</v>
      </c>
      <c r="F31" s="4">
        <v>5350</v>
      </c>
      <c r="G31" s="19">
        <v>5350</v>
      </c>
    </row>
    <row r="32" spans="1:7" ht="15.75" thickBot="1" x14ac:dyDescent="0.3">
      <c r="A32" s="35" t="s">
        <v>17</v>
      </c>
      <c r="B32" s="10" t="s">
        <v>25</v>
      </c>
      <c r="C32" s="11"/>
      <c r="D32" s="41"/>
      <c r="E32" s="11"/>
      <c r="F32" s="11"/>
      <c r="G32" s="20"/>
    </row>
    <row r="33" spans="1:7" ht="15.75" thickBot="1" x14ac:dyDescent="0.3">
      <c r="A33" s="16" t="s">
        <v>47</v>
      </c>
      <c r="B33" s="16" t="s">
        <v>49</v>
      </c>
      <c r="C33" s="15">
        <f>+C34</f>
        <v>49504.78</v>
      </c>
      <c r="D33" s="15">
        <f>+D34</f>
        <v>357073</v>
      </c>
      <c r="E33" s="15">
        <f>+E34</f>
        <v>316927</v>
      </c>
      <c r="F33" s="15">
        <f t="shared" ref="F33:G33" si="14">+F34</f>
        <v>294405</v>
      </c>
      <c r="G33" s="15">
        <f t="shared" si="14"/>
        <v>197842</v>
      </c>
    </row>
    <row r="34" spans="1:7" ht="15.75" thickBot="1" x14ac:dyDescent="0.3">
      <c r="A34" s="17">
        <v>581</v>
      </c>
      <c r="B34" s="12" t="s">
        <v>37</v>
      </c>
      <c r="C34" s="13">
        <f>SUM(C35:C39)</f>
        <v>49504.78</v>
      </c>
      <c r="D34" s="13">
        <f t="shared" ref="D34" si="15">SUM(D35:D39)</f>
        <v>357073</v>
      </c>
      <c r="E34" s="13">
        <f>SUM(E35:E39)</f>
        <v>316927</v>
      </c>
      <c r="F34" s="13">
        <f t="shared" ref="F34:G34" si="16">SUM(F35:F39)</f>
        <v>294405</v>
      </c>
      <c r="G34" s="13">
        <f t="shared" si="16"/>
        <v>197842</v>
      </c>
    </row>
    <row r="35" spans="1:7" x14ac:dyDescent="0.25">
      <c r="A35" s="33">
        <v>31</v>
      </c>
      <c r="B35" s="6" t="s">
        <v>31</v>
      </c>
      <c r="C35" s="2"/>
      <c r="D35" s="39"/>
      <c r="E35" s="2"/>
      <c r="F35" s="2"/>
      <c r="G35" s="18"/>
    </row>
    <row r="36" spans="1:7" x14ac:dyDescent="0.25">
      <c r="A36" s="34">
        <v>32</v>
      </c>
      <c r="B36" s="3" t="s">
        <v>20</v>
      </c>
      <c r="C36" s="40">
        <f>14272.78+75+59.9+272.8+416+421.77+75+720.05+52.8+132.78+0.9</f>
        <v>16499.78</v>
      </c>
      <c r="D36" s="40">
        <v>239261</v>
      </c>
      <c r="E36" s="4">
        <v>268162</v>
      </c>
      <c r="F36" s="4">
        <v>259080</v>
      </c>
      <c r="G36" s="19">
        <v>162517</v>
      </c>
    </row>
    <row r="37" spans="1:7" x14ac:dyDescent="0.25">
      <c r="A37" s="35">
        <v>34</v>
      </c>
      <c r="B37" s="3" t="s">
        <v>22</v>
      </c>
      <c r="C37" s="40"/>
      <c r="D37" s="41"/>
      <c r="E37" s="11"/>
      <c r="F37" s="11"/>
      <c r="G37" s="20"/>
    </row>
    <row r="38" spans="1:7" x14ac:dyDescent="0.25">
      <c r="A38" s="34" t="s">
        <v>14</v>
      </c>
      <c r="B38" s="3" t="s">
        <v>29</v>
      </c>
      <c r="C38" s="40"/>
      <c r="D38" s="41">
        <v>0</v>
      </c>
      <c r="E38" s="11">
        <v>1250</v>
      </c>
      <c r="F38" s="11">
        <v>3750</v>
      </c>
      <c r="G38" s="20">
        <v>3750</v>
      </c>
    </row>
    <row r="39" spans="1:7" ht="15.75" thickBot="1" x14ac:dyDescent="0.3">
      <c r="A39" s="35">
        <v>42</v>
      </c>
      <c r="B39" s="10" t="s">
        <v>24</v>
      </c>
      <c r="C39" s="11">
        <v>33005</v>
      </c>
      <c r="D39" s="41">
        <v>117812</v>
      </c>
      <c r="E39" s="11">
        <v>47515</v>
      </c>
      <c r="F39" s="11">
        <v>31575</v>
      </c>
      <c r="G39" s="20">
        <v>31575</v>
      </c>
    </row>
    <row r="40" spans="1:7" ht="15.75" thickBot="1" x14ac:dyDescent="0.3">
      <c r="A40" s="16" t="s">
        <v>50</v>
      </c>
      <c r="B40" s="14" t="s">
        <v>36</v>
      </c>
      <c r="C40" s="15">
        <f>SUM(C41+C50+C65+C72+C85+C82+C59)</f>
        <v>1684230.1</v>
      </c>
      <c r="D40" s="15">
        <f>SUM(D41+D50+D65+D72+D85+D82+D59)</f>
        <v>966287</v>
      </c>
      <c r="E40" s="15">
        <f>+E41+E50+E59+E65+E72+E82+E85</f>
        <v>1624511</v>
      </c>
      <c r="F40" s="15">
        <f t="shared" ref="F40:G40" si="17">+F41+F50+F59+F65+F72+F82+F85</f>
        <v>1019910</v>
      </c>
      <c r="G40" s="15">
        <f t="shared" si="17"/>
        <v>1000690</v>
      </c>
    </row>
    <row r="41" spans="1:7" ht="15.75" thickBot="1" x14ac:dyDescent="0.3">
      <c r="A41" s="17" t="s">
        <v>6</v>
      </c>
      <c r="B41" s="12" t="s">
        <v>7</v>
      </c>
      <c r="C41" s="13">
        <f>SUM(C42:C49)</f>
        <v>97245</v>
      </c>
      <c r="D41" s="13">
        <f t="shared" ref="D41:G41" si="18">SUM(D42:D49)</f>
        <v>51950</v>
      </c>
      <c r="E41" s="13">
        <f>SUM(E42:E49)</f>
        <v>57000</v>
      </c>
      <c r="F41" s="13">
        <f t="shared" si="18"/>
        <v>54000</v>
      </c>
      <c r="G41" s="28">
        <f t="shared" si="18"/>
        <v>57000</v>
      </c>
    </row>
    <row r="42" spans="1:7" x14ac:dyDescent="0.25">
      <c r="A42" s="33" t="s">
        <v>6</v>
      </c>
      <c r="B42" s="6" t="s">
        <v>21</v>
      </c>
      <c r="C42" s="39">
        <f>64206-36324</f>
        <v>27882</v>
      </c>
      <c r="D42" s="38">
        <v>34950</v>
      </c>
      <c r="E42" s="38">
        <v>34950</v>
      </c>
      <c r="F42" s="38">
        <v>34950</v>
      </c>
      <c r="G42" s="38">
        <v>34950</v>
      </c>
    </row>
    <row r="43" spans="1:7" x14ac:dyDescent="0.25">
      <c r="A43" s="34" t="s">
        <v>11</v>
      </c>
      <c r="B43" s="3" t="s">
        <v>20</v>
      </c>
      <c r="C43" s="40">
        <v>65261</v>
      </c>
      <c r="D43" s="38">
        <v>15000</v>
      </c>
      <c r="E43" s="38">
        <v>19850</v>
      </c>
      <c r="F43" s="38">
        <v>16850</v>
      </c>
      <c r="G43" s="38">
        <v>19850</v>
      </c>
    </row>
    <row r="44" spans="1:7" x14ac:dyDescent="0.25">
      <c r="A44" s="34" t="s">
        <v>12</v>
      </c>
      <c r="B44" s="3" t="s">
        <v>22</v>
      </c>
      <c r="C44" s="40">
        <v>725</v>
      </c>
      <c r="D44" s="38"/>
      <c r="E44" s="38"/>
      <c r="F44" s="38"/>
      <c r="G44" s="38"/>
    </row>
    <row r="45" spans="1:7" x14ac:dyDescent="0.25">
      <c r="A45" s="34">
        <v>36</v>
      </c>
      <c r="B45" s="3" t="s">
        <v>26</v>
      </c>
      <c r="C45" s="40">
        <v>1071</v>
      </c>
      <c r="D45" s="38">
        <v>2000</v>
      </c>
      <c r="E45" s="38">
        <v>2200</v>
      </c>
      <c r="F45" s="38">
        <v>2200</v>
      </c>
      <c r="G45" s="38">
        <v>2200</v>
      </c>
    </row>
    <row r="46" spans="1:7" x14ac:dyDescent="0.25">
      <c r="A46" s="34" t="s">
        <v>13</v>
      </c>
      <c r="B46" s="3" t="s">
        <v>23</v>
      </c>
      <c r="C46" s="40">
        <v>1022</v>
      </c>
      <c r="D46" s="11"/>
      <c r="E46" s="11"/>
      <c r="F46" s="11"/>
      <c r="G46" s="20"/>
    </row>
    <row r="47" spans="1:7" x14ac:dyDescent="0.25">
      <c r="A47" s="35">
        <v>38</v>
      </c>
      <c r="B47" s="10" t="s">
        <v>27</v>
      </c>
      <c r="C47" s="41">
        <v>800</v>
      </c>
      <c r="D47" s="11"/>
      <c r="E47" s="11"/>
      <c r="F47" s="11"/>
      <c r="G47" s="20"/>
    </row>
    <row r="48" spans="1:7" x14ac:dyDescent="0.25">
      <c r="A48" s="34" t="s">
        <v>14</v>
      </c>
      <c r="B48" s="3" t="s">
        <v>29</v>
      </c>
      <c r="C48" s="41"/>
      <c r="D48" s="11"/>
      <c r="E48" s="11"/>
      <c r="F48" s="11"/>
      <c r="G48" s="20"/>
    </row>
    <row r="49" spans="1:7" ht="15.75" thickBot="1" x14ac:dyDescent="0.3">
      <c r="A49" s="35">
        <v>42</v>
      </c>
      <c r="B49" s="10" t="s">
        <v>24</v>
      </c>
      <c r="C49" s="11">
        <v>484</v>
      </c>
      <c r="D49" s="11"/>
      <c r="E49" s="11"/>
      <c r="F49" s="11"/>
      <c r="G49" s="20"/>
    </row>
    <row r="50" spans="1:7" ht="15.75" thickBot="1" x14ac:dyDescent="0.3">
      <c r="A50" s="17" t="s">
        <v>1</v>
      </c>
      <c r="B50" s="12" t="s">
        <v>2</v>
      </c>
      <c r="C50" s="13">
        <f>SUM(C51:C58)</f>
        <v>548197</v>
      </c>
      <c r="D50" s="13">
        <f t="shared" ref="D50:G50" si="19">SUM(D51:D58)</f>
        <v>356897</v>
      </c>
      <c r="E50" s="13">
        <f t="shared" si="19"/>
        <v>490052</v>
      </c>
      <c r="F50" s="13">
        <f t="shared" si="19"/>
        <v>536481</v>
      </c>
      <c r="G50" s="13">
        <f t="shared" si="19"/>
        <v>533000</v>
      </c>
    </row>
    <row r="51" spans="1:7" x14ac:dyDescent="0.25">
      <c r="A51" s="33" t="s">
        <v>6</v>
      </c>
      <c r="B51" s="6" t="s">
        <v>21</v>
      </c>
      <c r="C51" s="39">
        <v>186288</v>
      </c>
      <c r="D51" s="39">
        <v>56542</v>
      </c>
      <c r="E51" s="38">
        <v>172245</v>
      </c>
      <c r="F51" s="38">
        <v>183460</v>
      </c>
      <c r="G51" s="38">
        <v>183460</v>
      </c>
    </row>
    <row r="52" spans="1:7" x14ac:dyDescent="0.25">
      <c r="A52" s="34" t="s">
        <v>11</v>
      </c>
      <c r="B52" s="3" t="s">
        <v>20</v>
      </c>
      <c r="C52" s="40">
        <f>398440-64619</f>
        <v>333821</v>
      </c>
      <c r="D52" s="40">
        <v>251962</v>
      </c>
      <c r="E52" s="38">
        <v>265014</v>
      </c>
      <c r="F52" s="38">
        <v>295053</v>
      </c>
      <c r="G52" s="38">
        <v>295053</v>
      </c>
    </row>
    <row r="53" spans="1:7" x14ac:dyDescent="0.25">
      <c r="A53" s="34" t="s">
        <v>12</v>
      </c>
      <c r="B53" s="3" t="s">
        <v>22</v>
      </c>
      <c r="C53" s="40">
        <v>5144</v>
      </c>
      <c r="D53" s="40">
        <v>2000</v>
      </c>
      <c r="E53" s="38">
        <v>2100</v>
      </c>
      <c r="F53" s="38">
        <v>2163</v>
      </c>
      <c r="G53" s="38">
        <v>2163</v>
      </c>
    </row>
    <row r="54" spans="1:7" x14ac:dyDescent="0.25">
      <c r="A54" s="34">
        <v>36</v>
      </c>
      <c r="B54" s="3" t="s">
        <v>26</v>
      </c>
      <c r="C54" s="40">
        <v>10418</v>
      </c>
      <c r="D54" s="40">
        <v>12400</v>
      </c>
      <c r="E54" s="38">
        <v>15000</v>
      </c>
      <c r="F54" s="38">
        <v>15560</v>
      </c>
      <c r="G54" s="38">
        <v>15560</v>
      </c>
    </row>
    <row r="55" spans="1:7" x14ac:dyDescent="0.25">
      <c r="A55" s="34" t="s">
        <v>13</v>
      </c>
      <c r="B55" s="3" t="s">
        <v>23</v>
      </c>
      <c r="C55" s="40"/>
      <c r="D55" s="40"/>
      <c r="E55" s="38"/>
      <c r="F55" s="38"/>
      <c r="G55" s="38"/>
    </row>
    <row r="56" spans="1:7" x14ac:dyDescent="0.25">
      <c r="A56" s="35">
        <v>38</v>
      </c>
      <c r="B56" s="10" t="s">
        <v>27</v>
      </c>
      <c r="C56" s="41">
        <v>2126</v>
      </c>
      <c r="D56" s="40">
        <v>3000</v>
      </c>
      <c r="E56" s="38">
        <v>3150</v>
      </c>
      <c r="F56" s="38">
        <v>3245</v>
      </c>
      <c r="G56" s="38">
        <v>3245</v>
      </c>
    </row>
    <row r="57" spans="1:7" x14ac:dyDescent="0.25">
      <c r="A57" s="34" t="s">
        <v>14</v>
      </c>
      <c r="B57" s="3" t="s">
        <v>29</v>
      </c>
      <c r="C57" s="41"/>
      <c r="D57" s="41"/>
      <c r="E57" s="38"/>
      <c r="F57" s="38"/>
      <c r="G57" s="38"/>
    </row>
    <row r="58" spans="1:7" ht="15.75" thickBot="1" x14ac:dyDescent="0.3">
      <c r="A58" s="35" t="s">
        <v>15</v>
      </c>
      <c r="B58" s="10" t="s">
        <v>24</v>
      </c>
      <c r="C58" s="41">
        <v>10400</v>
      </c>
      <c r="D58" s="41">
        <v>30993</v>
      </c>
      <c r="E58" s="38">
        <v>32543</v>
      </c>
      <c r="F58" s="38">
        <v>37000</v>
      </c>
      <c r="G58" s="38">
        <v>33519</v>
      </c>
    </row>
    <row r="59" spans="1:7" ht="15.75" thickBot="1" x14ac:dyDescent="0.3">
      <c r="A59" s="17">
        <v>50</v>
      </c>
      <c r="B59" s="12" t="s">
        <v>40</v>
      </c>
      <c r="C59" s="13">
        <f>SUM(C60:C64)</f>
        <v>0</v>
      </c>
      <c r="D59" s="13">
        <f t="shared" ref="D59:G59" si="20">SUM(D60:D64)</f>
        <v>188624</v>
      </c>
      <c r="E59" s="13">
        <f>SUM(E60:E64)</f>
        <v>476491</v>
      </c>
      <c r="F59" s="13">
        <f t="shared" si="20"/>
        <v>203611</v>
      </c>
      <c r="G59" s="13">
        <f t="shared" si="20"/>
        <v>236176</v>
      </c>
    </row>
    <row r="60" spans="1:7" x14ac:dyDescent="0.25">
      <c r="A60" s="33" t="s">
        <v>6</v>
      </c>
      <c r="B60" s="6" t="s">
        <v>21</v>
      </c>
      <c r="C60" s="2"/>
      <c r="D60" s="39">
        <v>104250</v>
      </c>
      <c r="E60" s="2">
        <v>121005</v>
      </c>
      <c r="F60" s="2">
        <v>78047</v>
      </c>
      <c r="G60" s="18">
        <v>77843</v>
      </c>
    </row>
    <row r="61" spans="1:7" x14ac:dyDescent="0.25">
      <c r="A61" s="34" t="s">
        <v>11</v>
      </c>
      <c r="B61" s="3" t="s">
        <v>20</v>
      </c>
      <c r="C61" s="4"/>
      <c r="D61" s="40">
        <f>84374-14500</f>
        <v>69874</v>
      </c>
      <c r="E61" s="4">
        <v>281486</v>
      </c>
      <c r="F61" s="4">
        <v>120564</v>
      </c>
      <c r="G61" s="19">
        <v>150333</v>
      </c>
    </row>
    <row r="62" spans="1:7" x14ac:dyDescent="0.25">
      <c r="A62" s="35">
        <v>37</v>
      </c>
      <c r="B62" s="3" t="s">
        <v>23</v>
      </c>
      <c r="C62" s="11"/>
      <c r="D62" s="41">
        <v>14500</v>
      </c>
      <c r="E62" s="11"/>
      <c r="F62" s="11"/>
      <c r="G62" s="20"/>
    </row>
    <row r="63" spans="1:7" x14ac:dyDescent="0.25">
      <c r="A63" s="34" t="s">
        <v>14</v>
      </c>
      <c r="B63" s="3" t="s">
        <v>29</v>
      </c>
      <c r="C63" s="11"/>
      <c r="D63" s="41"/>
      <c r="E63" s="11">
        <v>5000</v>
      </c>
      <c r="F63" s="11"/>
      <c r="G63" s="20"/>
    </row>
    <row r="64" spans="1:7" ht="15.75" thickBot="1" x14ac:dyDescent="0.3">
      <c r="A64" s="35" t="s">
        <v>15</v>
      </c>
      <c r="B64" s="10" t="s">
        <v>24</v>
      </c>
      <c r="C64" s="11"/>
      <c r="D64" s="11"/>
      <c r="E64" s="11">
        <v>69000</v>
      </c>
      <c r="F64" s="11">
        <v>5000</v>
      </c>
      <c r="G64" s="20">
        <v>8000</v>
      </c>
    </row>
    <row r="65" spans="1:7" ht="15.75" thickBot="1" x14ac:dyDescent="0.3">
      <c r="A65" s="17">
        <v>51</v>
      </c>
      <c r="B65" s="12" t="s">
        <v>45</v>
      </c>
      <c r="C65" s="13">
        <f>SUM(C66:C71)</f>
        <v>319498.09999999998</v>
      </c>
      <c r="D65" s="13">
        <f>SUM(D66:D71)</f>
        <v>268216</v>
      </c>
      <c r="E65" s="13">
        <f>SUM(E66:E71)</f>
        <v>377200</v>
      </c>
      <c r="F65" s="13">
        <f t="shared" ref="F65:G65" si="21">SUM(F66:F71)</f>
        <v>101450</v>
      </c>
      <c r="G65" s="13">
        <f t="shared" si="21"/>
        <v>131650</v>
      </c>
    </row>
    <row r="66" spans="1:7" x14ac:dyDescent="0.25">
      <c r="A66" s="33">
        <v>31</v>
      </c>
      <c r="B66" s="6" t="s">
        <v>21</v>
      </c>
      <c r="C66" s="39">
        <v>211301.1</v>
      </c>
      <c r="D66" s="39">
        <v>207816</v>
      </c>
      <c r="E66" s="2">
        <v>158626</v>
      </c>
      <c r="F66" s="2">
        <v>58250</v>
      </c>
      <c r="G66" s="18">
        <v>58250</v>
      </c>
    </row>
    <row r="67" spans="1:7" x14ac:dyDescent="0.25">
      <c r="A67" s="34">
        <v>32</v>
      </c>
      <c r="B67" s="3" t="s">
        <v>20</v>
      </c>
      <c r="C67" s="40">
        <v>107235</v>
      </c>
      <c r="D67" s="40">
        <v>60400</v>
      </c>
      <c r="E67" s="4">
        <v>218574</v>
      </c>
      <c r="F67" s="4">
        <v>43200</v>
      </c>
      <c r="G67" s="19">
        <v>73400</v>
      </c>
    </row>
    <row r="68" spans="1:7" x14ac:dyDescent="0.25">
      <c r="A68" s="34" t="s">
        <v>12</v>
      </c>
      <c r="B68" s="3" t="s">
        <v>22</v>
      </c>
      <c r="C68" s="41">
        <v>12</v>
      </c>
      <c r="D68" s="11"/>
      <c r="E68" s="11"/>
      <c r="F68" s="11"/>
      <c r="G68" s="20"/>
    </row>
    <row r="69" spans="1:7" x14ac:dyDescent="0.25">
      <c r="A69" s="34" t="s">
        <v>18</v>
      </c>
      <c r="B69" s="3" t="s">
        <v>26</v>
      </c>
      <c r="C69" s="41"/>
      <c r="D69" s="11"/>
      <c r="E69" s="11"/>
      <c r="F69" s="11"/>
      <c r="G69" s="20"/>
    </row>
    <row r="70" spans="1:7" x14ac:dyDescent="0.25">
      <c r="A70" s="35" t="s">
        <v>14</v>
      </c>
      <c r="B70" s="10" t="s">
        <v>29</v>
      </c>
      <c r="C70" s="41">
        <f>993-43</f>
        <v>950</v>
      </c>
      <c r="D70" s="11"/>
      <c r="E70" s="11"/>
      <c r="F70" s="11"/>
      <c r="G70" s="20"/>
    </row>
    <row r="71" spans="1:7" ht="15.75" thickBot="1" x14ac:dyDescent="0.3">
      <c r="A71" s="35">
        <v>42</v>
      </c>
      <c r="B71" s="10" t="s">
        <v>24</v>
      </c>
      <c r="C71" s="11"/>
      <c r="D71" s="11"/>
      <c r="E71" s="11"/>
      <c r="F71" s="11"/>
      <c r="G71" s="20"/>
    </row>
    <row r="72" spans="1:7" ht="15.75" thickBot="1" x14ac:dyDescent="0.3">
      <c r="A72" s="17" t="s">
        <v>28</v>
      </c>
      <c r="B72" s="12" t="s">
        <v>4</v>
      </c>
      <c r="C72" s="13">
        <f>SUM(C73:C81)</f>
        <v>719290</v>
      </c>
      <c r="D72" s="13">
        <f t="shared" ref="D72:G72" si="22">SUM(D73:D81)</f>
        <v>0</v>
      </c>
      <c r="E72" s="13">
        <f>SUM(E73:E81)</f>
        <v>10000</v>
      </c>
      <c r="F72" s="13">
        <f t="shared" si="22"/>
        <v>10000</v>
      </c>
      <c r="G72" s="28">
        <f t="shared" si="22"/>
        <v>5000</v>
      </c>
    </row>
    <row r="73" spans="1:7" x14ac:dyDescent="0.25">
      <c r="A73" s="33" t="s">
        <v>6</v>
      </c>
      <c r="B73" s="6" t="s">
        <v>21</v>
      </c>
      <c r="C73" s="39">
        <v>302025</v>
      </c>
      <c r="D73" s="2"/>
      <c r="E73" s="2">
        <v>10000</v>
      </c>
      <c r="F73" s="2">
        <v>10000</v>
      </c>
      <c r="G73" s="18">
        <v>5000</v>
      </c>
    </row>
    <row r="74" spans="1:7" x14ac:dyDescent="0.25">
      <c r="A74" s="34" t="s">
        <v>11</v>
      </c>
      <c r="B74" s="3" t="s">
        <v>20</v>
      </c>
      <c r="C74" s="40">
        <v>297308</v>
      </c>
      <c r="D74" s="4"/>
      <c r="E74" s="4"/>
      <c r="F74" s="4"/>
      <c r="G74" s="19"/>
    </row>
    <row r="75" spans="1:7" x14ac:dyDescent="0.25">
      <c r="A75" s="34" t="s">
        <v>12</v>
      </c>
      <c r="B75" s="3" t="s">
        <v>22</v>
      </c>
      <c r="C75" s="40">
        <v>308</v>
      </c>
      <c r="D75" s="4"/>
      <c r="E75" s="4"/>
      <c r="F75" s="4"/>
      <c r="G75" s="19"/>
    </row>
    <row r="76" spans="1:7" x14ac:dyDescent="0.25">
      <c r="A76" s="34" t="s">
        <v>18</v>
      </c>
      <c r="B76" s="3" t="s">
        <v>26</v>
      </c>
      <c r="C76" s="40">
        <v>3245</v>
      </c>
      <c r="D76" s="4"/>
      <c r="E76" s="4"/>
      <c r="F76" s="4"/>
      <c r="G76" s="19"/>
    </row>
    <row r="77" spans="1:7" x14ac:dyDescent="0.25">
      <c r="A77" s="34" t="s">
        <v>13</v>
      </c>
      <c r="B77" s="3" t="s">
        <v>23</v>
      </c>
      <c r="C77" s="40">
        <v>87500</v>
      </c>
      <c r="D77" s="4"/>
      <c r="E77" s="4"/>
      <c r="F77" s="4"/>
      <c r="G77" s="19"/>
    </row>
    <row r="78" spans="1:7" x14ac:dyDescent="0.25">
      <c r="A78" s="34" t="s">
        <v>16</v>
      </c>
      <c r="B78" s="3" t="s">
        <v>27</v>
      </c>
      <c r="C78" s="40">
        <v>100</v>
      </c>
      <c r="D78" s="4"/>
      <c r="E78" s="4"/>
      <c r="F78" s="4"/>
      <c r="G78" s="19"/>
    </row>
    <row r="79" spans="1:7" x14ac:dyDescent="0.25">
      <c r="A79" s="34" t="s">
        <v>14</v>
      </c>
      <c r="B79" s="3" t="s">
        <v>29</v>
      </c>
      <c r="C79" s="40">
        <v>2433</v>
      </c>
      <c r="D79" s="4"/>
      <c r="E79" s="4"/>
      <c r="F79" s="4"/>
      <c r="G79" s="19"/>
    </row>
    <row r="80" spans="1:7" x14ac:dyDescent="0.25">
      <c r="A80" s="34" t="s">
        <v>15</v>
      </c>
      <c r="B80" s="3" t="s">
        <v>24</v>
      </c>
      <c r="C80" s="40">
        <v>26371</v>
      </c>
      <c r="D80" s="4"/>
      <c r="E80" s="4"/>
      <c r="F80" s="4"/>
      <c r="G80" s="19"/>
    </row>
    <row r="81" spans="1:7" ht="15.75" thickBot="1" x14ac:dyDescent="0.3">
      <c r="A81" s="34" t="s">
        <v>17</v>
      </c>
      <c r="B81" s="3" t="s">
        <v>25</v>
      </c>
      <c r="C81" s="4"/>
      <c r="D81" s="4"/>
      <c r="E81" s="4"/>
      <c r="F81" s="4"/>
      <c r="G81" s="19"/>
    </row>
    <row r="82" spans="1:7" ht="15.75" thickBot="1" x14ac:dyDescent="0.3">
      <c r="A82" s="17">
        <v>53</v>
      </c>
      <c r="B82" s="12" t="s">
        <v>44</v>
      </c>
      <c r="C82" s="13">
        <f>+C83+C84</f>
        <v>0</v>
      </c>
      <c r="D82" s="13">
        <f t="shared" ref="D82:G82" si="23">+D83+D84</f>
        <v>100600</v>
      </c>
      <c r="E82" s="13">
        <f t="shared" si="23"/>
        <v>119400</v>
      </c>
      <c r="F82" s="13">
        <f t="shared" si="23"/>
        <v>20000</v>
      </c>
      <c r="G82" s="13">
        <f t="shared" si="23"/>
        <v>30000</v>
      </c>
    </row>
    <row r="83" spans="1:7" x14ac:dyDescent="0.25">
      <c r="A83" s="34">
        <v>31</v>
      </c>
      <c r="B83" s="6" t="s">
        <v>21</v>
      </c>
      <c r="C83" s="4"/>
      <c r="D83" s="40">
        <v>75600</v>
      </c>
      <c r="E83" s="4">
        <v>73395</v>
      </c>
      <c r="F83" s="4"/>
      <c r="G83" s="19"/>
    </row>
    <row r="84" spans="1:7" ht="15.75" thickBot="1" x14ac:dyDescent="0.3">
      <c r="A84" s="34">
        <v>32</v>
      </c>
      <c r="B84" s="3" t="s">
        <v>20</v>
      </c>
      <c r="C84" s="4"/>
      <c r="D84" s="40">
        <v>25000</v>
      </c>
      <c r="E84" s="4">
        <v>46005</v>
      </c>
      <c r="F84" s="4">
        <v>20000</v>
      </c>
      <c r="G84" s="19">
        <v>30000</v>
      </c>
    </row>
    <row r="85" spans="1:7" ht="15.75" thickBot="1" x14ac:dyDescent="0.3">
      <c r="A85" s="17" t="s">
        <v>30</v>
      </c>
      <c r="B85" s="12" t="s">
        <v>5</v>
      </c>
      <c r="C85" s="13">
        <f>SUM(C86:C91)</f>
        <v>0</v>
      </c>
      <c r="D85" s="13">
        <f t="shared" ref="D85:G85" si="24">SUM(D86:D91)</f>
        <v>0</v>
      </c>
      <c r="E85" s="13">
        <f t="shared" si="24"/>
        <v>94368</v>
      </c>
      <c r="F85" s="13">
        <f t="shared" si="24"/>
        <v>94368</v>
      </c>
      <c r="G85" s="28">
        <f t="shared" si="24"/>
        <v>7864</v>
      </c>
    </row>
    <row r="86" spans="1:7" x14ac:dyDescent="0.25">
      <c r="A86" s="33" t="s">
        <v>6</v>
      </c>
      <c r="B86" s="6" t="s">
        <v>21</v>
      </c>
      <c r="C86" s="2"/>
      <c r="D86" s="2"/>
      <c r="E86" s="2">
        <v>94368</v>
      </c>
      <c r="F86" s="2">
        <v>94368</v>
      </c>
      <c r="G86" s="18">
        <v>7864</v>
      </c>
    </row>
    <row r="87" spans="1:7" x14ac:dyDescent="0.25">
      <c r="A87" s="34" t="s">
        <v>11</v>
      </c>
      <c r="B87" s="3" t="s">
        <v>20</v>
      </c>
      <c r="C87" s="4"/>
      <c r="D87" s="4"/>
      <c r="E87" s="4"/>
      <c r="F87" s="4"/>
      <c r="G87" s="19"/>
    </row>
    <row r="88" spans="1:7" x14ac:dyDescent="0.25">
      <c r="A88" s="34" t="s">
        <v>12</v>
      </c>
      <c r="B88" s="3" t="s">
        <v>22</v>
      </c>
      <c r="C88" s="4"/>
      <c r="D88" s="4"/>
      <c r="E88" s="4"/>
      <c r="F88" s="4"/>
      <c r="G88" s="19"/>
    </row>
    <row r="89" spans="1:7" x14ac:dyDescent="0.25">
      <c r="A89" s="34" t="s">
        <v>14</v>
      </c>
      <c r="B89" s="3" t="s">
        <v>29</v>
      </c>
      <c r="C89" s="4"/>
      <c r="D89" s="4"/>
      <c r="E89" s="4"/>
      <c r="F89" s="4"/>
      <c r="G89" s="19"/>
    </row>
    <row r="90" spans="1:7" x14ac:dyDescent="0.25">
      <c r="A90" s="34" t="s">
        <v>15</v>
      </c>
      <c r="B90" s="3" t="s">
        <v>24</v>
      </c>
      <c r="C90" s="4"/>
      <c r="D90" s="4"/>
      <c r="E90" s="4"/>
      <c r="F90" s="4"/>
      <c r="G90" s="19"/>
    </row>
    <row r="91" spans="1:7" ht="15.75" thickBot="1" x14ac:dyDescent="0.3">
      <c r="A91" s="36" t="s">
        <v>17</v>
      </c>
      <c r="B91" s="21" t="s">
        <v>25</v>
      </c>
      <c r="C91" s="22"/>
      <c r="D91" s="22"/>
      <c r="E91" s="22"/>
      <c r="F91" s="22"/>
      <c r="G91" s="23"/>
    </row>
    <row r="92" spans="1:7" ht="15.75" thickBot="1" x14ac:dyDescent="0.3">
      <c r="A92" s="16" t="s">
        <v>55</v>
      </c>
      <c r="B92" s="16" t="s">
        <v>9</v>
      </c>
      <c r="C92" s="15">
        <f>+C93</f>
        <v>0</v>
      </c>
      <c r="D92" s="15">
        <f>+D93</f>
        <v>0</v>
      </c>
      <c r="E92" s="15">
        <f>+E93+E96</f>
        <v>31270</v>
      </c>
      <c r="F92" s="15">
        <f t="shared" ref="F92:G92" si="25">+F93+F96</f>
        <v>31270</v>
      </c>
      <c r="G92" s="15">
        <f t="shared" si="25"/>
        <v>31270</v>
      </c>
    </row>
    <row r="93" spans="1:7" ht="15.75" thickBot="1" x14ac:dyDescent="0.3">
      <c r="A93" s="17">
        <v>563</v>
      </c>
      <c r="B93" s="12" t="s">
        <v>9</v>
      </c>
      <c r="C93" s="13">
        <f>+C94+C95</f>
        <v>0</v>
      </c>
      <c r="D93" s="13">
        <f t="shared" ref="D93:G93" si="26">+D94+D95</f>
        <v>0</v>
      </c>
      <c r="E93" s="13">
        <f t="shared" si="26"/>
        <v>26580</v>
      </c>
      <c r="F93" s="13">
        <f t="shared" si="26"/>
        <v>26580</v>
      </c>
      <c r="G93" s="28">
        <f t="shared" si="26"/>
        <v>26580</v>
      </c>
    </row>
    <row r="94" spans="1:7" x14ac:dyDescent="0.25">
      <c r="A94" s="34">
        <v>31</v>
      </c>
      <c r="B94" s="6" t="s">
        <v>21</v>
      </c>
      <c r="C94" s="4"/>
      <c r="D94" s="4"/>
      <c r="E94" s="4"/>
      <c r="F94" s="4"/>
      <c r="G94" s="19"/>
    </row>
    <row r="95" spans="1:7" ht="15.75" thickBot="1" x14ac:dyDescent="0.3">
      <c r="A95" s="34">
        <v>32</v>
      </c>
      <c r="B95" s="3" t="s">
        <v>20</v>
      </c>
      <c r="C95" s="4"/>
      <c r="D95" s="4"/>
      <c r="E95" s="4">
        <v>26580</v>
      </c>
      <c r="F95" s="4">
        <v>26580</v>
      </c>
      <c r="G95" s="19">
        <v>26580</v>
      </c>
    </row>
    <row r="96" spans="1:7" ht="15.75" thickBot="1" x14ac:dyDescent="0.3">
      <c r="A96" s="17">
        <v>12</v>
      </c>
      <c r="B96" s="12" t="s">
        <v>57</v>
      </c>
      <c r="C96" s="13">
        <f>+C97+C98</f>
        <v>0</v>
      </c>
      <c r="D96" s="13">
        <f t="shared" ref="D96:G96" si="27">+D97+D98</f>
        <v>0</v>
      </c>
      <c r="E96" s="13">
        <f t="shared" si="27"/>
        <v>4690</v>
      </c>
      <c r="F96" s="13">
        <f t="shared" si="27"/>
        <v>4690</v>
      </c>
      <c r="G96" s="28">
        <f t="shared" si="27"/>
        <v>4690</v>
      </c>
    </row>
    <row r="97" spans="1:7" x14ac:dyDescent="0.25">
      <c r="A97" s="34">
        <v>31</v>
      </c>
      <c r="B97" s="6" t="s">
        <v>21</v>
      </c>
      <c r="C97" s="4"/>
      <c r="D97" s="4"/>
      <c r="E97" s="4"/>
      <c r="F97" s="4"/>
      <c r="G97" s="19"/>
    </row>
    <row r="98" spans="1:7" x14ac:dyDescent="0.25">
      <c r="A98" s="34">
        <v>32</v>
      </c>
      <c r="B98" s="3" t="s">
        <v>20</v>
      </c>
      <c r="C98" s="4"/>
      <c r="D98" s="4"/>
      <c r="E98" s="4">
        <v>4690</v>
      </c>
      <c r="F98" s="4">
        <v>4690</v>
      </c>
      <c r="G98" s="19">
        <v>4690</v>
      </c>
    </row>
  </sheetData>
  <mergeCells count="2">
    <mergeCell ref="C17:G17"/>
    <mergeCell ref="A17:B17"/>
  </mergeCells>
  <dataValidations count="2">
    <dataValidation type="whole" allowBlank="1" showInputMessage="1" showErrorMessage="1" errorTitle="GREŠKA" error="U ovo polje je dozvoljen unos samo brojčanih vrijednosti (bez decimala!)" sqref="D42:G45 D27:G27" xr:uid="{1A1AEE2D-E665-4158-8368-B92F94236CE0}">
      <formula1>0</formula1>
      <formula2>10000000000</formula2>
    </dataValidation>
    <dataValidation type="list" allowBlank="1" showInputMessage="1" showErrorMessage="1" errorTitle="GREŠKA" error="U ovo polje je dozvoljen unos samo brojčanih vrijednosti (bez decimala!)" prompt="Molimo odaberite vrijednost iz padajućeg izbornika!" sqref="A92" xr:uid="{27287F4A-4FD0-4900-B441-75F7271F5D84}">
      <formula1>$P$7:$P$283</formula1>
    </dataValidation>
  </dataValidations>
  <pageMargins left="0.31496062992125984" right="0.31496062992125984" top="0.74803149606299213" bottom="0.74803149606299213" header="0.31496062992125984" footer="0.31496062992125984"/>
  <pageSetup paperSize="9" scale="72" orientation="portrait" r:id="rId1"/>
  <rowBreaks count="1" manualBreakCount="1"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CF1CC19DF524CA42A994CB1BA0998" ma:contentTypeVersion="11" ma:contentTypeDescription="Create a new document." ma:contentTypeScope="" ma:versionID="4e0520be179d153c5660497a2ad9f0de">
  <xsd:schema xmlns:xsd="http://www.w3.org/2001/XMLSchema" xmlns:xs="http://www.w3.org/2001/XMLSchema" xmlns:p="http://schemas.microsoft.com/office/2006/metadata/properties" xmlns:ns3="85b01fc2-e437-4c9d-ba8e-ba5cf7a582fb" targetNamespace="http://schemas.microsoft.com/office/2006/metadata/properties" ma:root="true" ma:fieldsID="3b716ef09276ff5dfa2f426bb8ac5cb8" ns3:_="">
    <xsd:import namespace="85b01fc2-e437-4c9d-ba8e-ba5cf7a582f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LengthInSecond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b01fc2-e437-4c9d-ba8e-ba5cf7a582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095BAA-459D-4E84-9926-0C39242103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b01fc2-e437-4c9d-ba8e-ba5cf7a582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109D70-5D95-4440-B546-68115FC2DA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825EFD-E26D-486D-A1D9-530B4BD15882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terms/"/>
    <ds:schemaRef ds:uri="85b01fc2-e437-4c9d-ba8e-ba5cf7a582fb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posebni dio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mzagorac</dc:creator>
  <cp:lastModifiedBy>Sandra Vidić</cp:lastModifiedBy>
  <cp:lastPrinted>2026-10-06T12:39:05Z</cp:lastPrinted>
  <dcterms:created xsi:type="dcterms:W3CDTF">2022-10-31T10:11:38Z</dcterms:created>
  <dcterms:modified xsi:type="dcterms:W3CDTF">2026-10-08T12:23:05Z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POSEBNI DIO FINANCIJSKOG PLANA 01.12.2022..xlsx</vt:lpwstr>
  </property>
  <property fmtid="{D5CDD505-2E9C-101B-9397-08002B2CF9AE}" pid="3" name="ContentTypeId">
    <vt:lpwstr>0x010100003CF1CC19DF524CA42A994CB1BA0998</vt:lpwstr>
  </property>
</Properties>
</file>