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andra.vidic\Desktop\2020\FINANCIJSKI PLANOVI\2025\FP 2026-2028\usklađenje u prosincu\"/>
    </mc:Choice>
  </mc:AlternateContent>
  <xr:revisionPtr revIDLastSave="0" documentId="13_ncr:1_{D4B85CC6-12A4-4728-9A08-44095333D937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posebni dio " sheetId="7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7" l="1"/>
  <c r="D62" i="7"/>
  <c r="D24" i="7"/>
  <c r="E59" i="7" l="1"/>
  <c r="F18" i="7" l="1"/>
  <c r="G18" i="7"/>
  <c r="G24" i="7" l="1"/>
  <c r="G22" i="7"/>
  <c r="G17" i="7" s="1"/>
  <c r="F24" i="7"/>
  <c r="F22" i="7" s="1"/>
  <c r="F17" i="7" s="1"/>
  <c r="E24" i="7"/>
  <c r="E22" i="7" s="1"/>
  <c r="D48" i="7"/>
  <c r="E48" i="7"/>
  <c r="F48" i="7"/>
  <c r="G48" i="7"/>
  <c r="D78" i="7"/>
  <c r="D10" i="7" s="1"/>
  <c r="E78" i="7"/>
  <c r="E10" i="7" s="1"/>
  <c r="F78" i="7"/>
  <c r="F10" i="7" s="1"/>
  <c r="G78" i="7"/>
  <c r="G10" i="7" s="1"/>
  <c r="C78" i="7"/>
  <c r="C10" i="7" s="1"/>
  <c r="D22" i="7" l="1"/>
  <c r="C24" i="7"/>
  <c r="C23" i="7"/>
  <c r="C57" i="7"/>
  <c r="D57" i="7"/>
  <c r="F6" i="7" l="1"/>
  <c r="F32" i="7"/>
  <c r="G32" i="7"/>
  <c r="G31" i="7" s="1"/>
  <c r="E32" i="7"/>
  <c r="E39" i="7"/>
  <c r="E6" i="7"/>
  <c r="E57" i="7"/>
  <c r="E7" i="7" s="1"/>
  <c r="E62" i="7"/>
  <c r="E68" i="7"/>
  <c r="E9" i="7" s="1"/>
  <c r="D7" i="7"/>
  <c r="F57" i="7"/>
  <c r="F7" i="7" s="1"/>
  <c r="G57" i="7"/>
  <c r="G7" i="7" s="1"/>
  <c r="C7" i="7"/>
  <c r="E12" i="7" l="1"/>
  <c r="E31" i="7"/>
  <c r="F12" i="7"/>
  <c r="F31" i="7"/>
  <c r="E5" i="7"/>
  <c r="E8" i="7"/>
  <c r="D18" i="7"/>
  <c r="D17" i="7" s="1"/>
  <c r="E18" i="7"/>
  <c r="E17" i="7" s="1"/>
  <c r="C18" i="7"/>
  <c r="C22" i="7"/>
  <c r="D32" i="7"/>
  <c r="G12" i="7"/>
  <c r="C32" i="7"/>
  <c r="C12" i="7" l="1"/>
  <c r="C31" i="7"/>
  <c r="D12" i="7"/>
  <c r="D31" i="7"/>
  <c r="C4" i="7"/>
  <c r="F4" i="7"/>
  <c r="E4" i="7"/>
  <c r="D4" i="7"/>
  <c r="C17" i="7"/>
  <c r="G4" i="7"/>
  <c r="D8" i="7" l="1"/>
  <c r="F62" i="7"/>
  <c r="G62" i="7"/>
  <c r="D39" i="7"/>
  <c r="F39" i="7"/>
  <c r="G39" i="7"/>
  <c r="D6" i="7"/>
  <c r="G6" i="7"/>
  <c r="D68" i="7"/>
  <c r="D9" i="7" s="1"/>
  <c r="F68" i="7"/>
  <c r="F9" i="7" s="1"/>
  <c r="G68" i="7"/>
  <c r="G9" i="7" s="1"/>
  <c r="D81" i="7"/>
  <c r="D11" i="7" s="1"/>
  <c r="E81" i="7"/>
  <c r="E38" i="7" s="1"/>
  <c r="E16" i="7" s="1"/>
  <c r="F81" i="7"/>
  <c r="F11" i="7" s="1"/>
  <c r="G81" i="7"/>
  <c r="G11" i="7" s="1"/>
  <c r="D5" i="7" l="1"/>
  <c r="D3" i="7" s="1"/>
  <c r="D38" i="7"/>
  <c r="G38" i="7"/>
  <c r="G16" i="7" s="1"/>
  <c r="F5" i="7"/>
  <c r="F38" i="7"/>
  <c r="F16" i="7" s="1"/>
  <c r="F8" i="7"/>
  <c r="F3" i="7" s="1"/>
  <c r="E11" i="7"/>
  <c r="E3" i="7" s="1"/>
  <c r="G5" i="7"/>
  <c r="G8" i="7"/>
  <c r="D16" i="7" l="1"/>
  <c r="G3" i="7"/>
  <c r="C62" i="7"/>
  <c r="C8" i="7" s="1"/>
  <c r="C39" i="7"/>
  <c r="C48" i="7"/>
  <c r="C6" i="7" s="1"/>
  <c r="C68" i="7"/>
  <c r="C9" i="7" s="1"/>
  <c r="C81" i="7"/>
  <c r="C11" i="7" s="1"/>
  <c r="C5" i="7" l="1"/>
  <c r="C38" i="7"/>
  <c r="C16" i="7" s="1"/>
  <c r="C3" i="7"/>
</calcChain>
</file>

<file path=xl/sharedStrings.xml><?xml version="1.0" encoding="utf-8"?>
<sst xmlns="http://schemas.openxmlformats.org/spreadsheetml/2006/main" count="144" uniqueCount="55">
  <si>
    <t>Opći prihodi i primici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</si>
  <si>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</si>
  <si>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</si>
  <si>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</si>
  <si>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</si>
  <si>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</si>
  <si>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</si>
  <si>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</si>
  <si>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</si>
  <si>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</si>
  <si>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</si>
  <si>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</si>
  <si>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</si>
  <si>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</si>
  <si>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</si>
  <si>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</si>
  <si>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</si>
  <si>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</si>
  <si>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</si>
  <si>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</si>
  <si>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</si>
  <si>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</si>
  <si>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</si>
  <si>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</si>
  <si>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</si>
  <si>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</si>
  <si>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</si>
  <si>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</si>
  <si>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52</t>
  </si>
  <si>
    <t>Rashodi za nabavu neproizvedene dugotrajne imovine</t>
  </si>
  <si>
    <t>61</t>
  </si>
  <si>
    <t xml:space="preserve">Plaće za redovan rad  </t>
  </si>
  <si>
    <t>UKUPNO IZVORI</t>
  </si>
  <si>
    <t xml:space="preserve">UKUPNO AKTIVNOSTI </t>
  </si>
  <si>
    <t>PROJEKCIJA 
ZA 2027.</t>
  </si>
  <si>
    <t>IZVRŠENJE
2024.</t>
  </si>
  <si>
    <t>TEKUĆI PLAN
2025.</t>
  </si>
  <si>
    <t>PLAN 
ZA 2026.</t>
  </si>
  <si>
    <t>PROJEKCIJA 
ZA 2028.</t>
  </si>
  <si>
    <t>VISOKO OBRAZOVANJE</t>
  </si>
  <si>
    <t>PROGRAMSKO I OSTALO FINANCIRANJE SVEUČILIŠTA U RIJECI</t>
  </si>
  <si>
    <t>NPOO PROJEKTI</t>
  </si>
  <si>
    <t>Opći prihodi i primici-PROGRAMSKO FINANCIRANJE</t>
  </si>
  <si>
    <t>Opći prihodi i primici-PLAĆA I MAT PRAVA</t>
  </si>
  <si>
    <t>Pomoći iz DP</t>
  </si>
  <si>
    <t>'Pomoći iz DP</t>
  </si>
  <si>
    <t>BROJČANA OZNAKA PRORAČUNSKOG KORISNIKA:   22857</t>
  </si>
  <si>
    <t>NAZIV PRORAČUNSKOG KORISNIKA:                    SVEUČILIŠTE U RIJECI, FILOZOFSKI FAKULTET</t>
  </si>
  <si>
    <t>Ostale darovnice</t>
  </si>
  <si>
    <t>Programu unije</t>
  </si>
  <si>
    <t>A679134</t>
  </si>
  <si>
    <t>A679136</t>
  </si>
  <si>
    <t>PROGRAMSKO FINANCIRANJE JAVNIH VISOKIH UČILIŠTA</t>
  </si>
  <si>
    <t>RAZVOJ SUSTAVA PROGRAMSKIH SPORAZUMA ZA FINANCIRANJE SVEUČILIŠTA I ZNANSTVENIH INSTITUTA USMJERENIH NA INOVACIJE, ISTRAŽIVANJE I RAZVOJ - NPOO (C3.2. R1-I1 )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</si>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</sst>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44">
    <xf numFmtId="0" fontId="0" fillId="0" borderId="0" xfId="0"/>
    <xf numFmtId="0" fontId="0" fillId="0" borderId="0" xfId="0" applyFill="1"/>
    <xf numFmtId="3" fontId="12" fillId="0" borderId="4" xfId="50" applyNumberFormat="1" applyFill="1" applyBorder="1">
      <alignment horizontal="right" vertical="center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3" fontId="0" fillId="0" borderId="0" xfId="0" applyNumberFormat="1" applyFill="1"/>
    <xf numFmtId="0" fontId="12" fillId="0" borderId="4" xfId="49" quotePrefix="1" applyFill="1" applyBorder="1">
      <alignment horizontal="left" vertical="center" indent="1"/>
    </xf>
    <xf numFmtId="0" fontId="13" fillId="29" borderId="5" xfId="0" quotePrefix="1" applyFont="1" applyFill="1" applyBorder="1" applyAlignment="1">
      <alignment horizontal="center" vertical="center" wrapText="1"/>
    </xf>
    <xf numFmtId="0" fontId="13" fillId="29" borderId="6" xfId="0" quotePrefix="1" applyFont="1" applyFill="1" applyBorder="1" applyAlignment="1">
      <alignment horizontal="center" vertical="center" wrapText="1"/>
    </xf>
    <xf numFmtId="3" fontId="13" fillId="29" borderId="6" xfId="0" quotePrefix="1" applyNumberFormat="1" applyFont="1" applyFill="1" applyBorder="1" applyAlignment="1">
      <alignment horizontal="center" vertical="center" wrapText="1"/>
    </xf>
    <xf numFmtId="0" fontId="12" fillId="0" borderId="7" xfId="49" quotePrefix="1" applyFill="1" applyBorder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27" borderId="9" xfId="49" quotePrefix="1" applyFill="1" applyBorder="1">
      <alignment horizontal="left" vertical="center" indent="1"/>
    </xf>
    <xf numFmtId="3" fontId="12" fillId="27" borderId="9" xfId="50" applyNumberFormat="1" applyFill="1" applyBorder="1">
      <alignment horizontal="right" vertical="center"/>
    </xf>
    <xf numFmtId="0" fontId="12" fillId="28" borderId="9" xfId="49" quotePrefix="1" applyFill="1" applyBorder="1">
      <alignment horizontal="left" vertical="center" indent="1"/>
    </xf>
    <xf numFmtId="3" fontId="12" fillId="28" borderId="9" xfId="50" applyNumberFormat="1" applyFill="1" applyBorder="1">
      <alignment horizontal="right" vertical="center"/>
    </xf>
    <xf numFmtId="0" fontId="12" fillId="28" borderId="8" xfId="49" quotePrefix="1" applyFill="1" applyBorder="1" applyAlignment="1">
      <alignment horizontal="center" vertical="center"/>
    </xf>
    <xf numFmtId="0" fontId="12" fillId="27" borderId="8" xfId="49" quotePrefix="1" applyFill="1" applyBorder="1" applyAlignment="1">
      <alignment horizontal="center" vertical="center"/>
    </xf>
    <xf numFmtId="3" fontId="12" fillId="0" borderId="14" xfId="50" applyNumberFormat="1" applyFill="1" applyBorder="1">
      <alignment horizontal="right" vertical="center"/>
    </xf>
    <xf numFmtId="3" fontId="12" fillId="0" borderId="16" xfId="50" applyNumberFormat="1" applyFill="1" applyBorder="1">
      <alignment horizontal="right" vertical="center"/>
    </xf>
    <xf numFmtId="3" fontId="12" fillId="0" borderId="18" xfId="50" applyNumberFormat="1" applyFill="1" applyBorder="1">
      <alignment horizontal="right" vertical="center"/>
    </xf>
    <xf numFmtId="0" fontId="12" fillId="0" borderId="20" xfId="49" quotePrefix="1" applyFill="1" applyBorder="1">
      <alignment horizontal="left" vertical="center" indent="1"/>
    </xf>
    <xf numFmtId="3" fontId="12" fillId="0" borderId="20" xfId="50" applyNumberFormat="1" applyFill="1" applyBorder="1">
      <alignment horizontal="right" vertical="center"/>
    </xf>
    <xf numFmtId="3" fontId="12" fillId="0" borderId="21" xfId="50" applyNumberFormat="1" applyFill="1" applyBorder="1">
      <alignment horizontal="right" vertical="center"/>
    </xf>
    <xf numFmtId="0" fontId="13" fillId="30" borderId="10" xfId="0" quotePrefix="1" applyFont="1" applyFill="1" applyBorder="1" applyAlignment="1">
      <alignment horizontal="center" vertical="center" wrapText="1"/>
    </xf>
    <xf numFmtId="0" fontId="13" fillId="30" borderId="11" xfId="0" quotePrefix="1" applyFont="1" applyFill="1" applyBorder="1" applyAlignment="1">
      <alignment horizontal="center" vertical="center" wrapText="1"/>
    </xf>
    <xf numFmtId="0" fontId="13" fillId="30" borderId="11" xfId="0" applyNumberFormat="1" applyFont="1" applyFill="1" applyBorder="1" applyAlignment="1" applyProtection="1">
      <alignment horizontal="center" vertical="center" wrapText="1"/>
    </xf>
    <xf numFmtId="0" fontId="13" fillId="30" borderId="12" xfId="0" applyNumberFormat="1" applyFont="1" applyFill="1" applyBorder="1" applyAlignment="1" applyProtection="1">
      <alignment horizontal="center" vertical="center" wrapText="1"/>
    </xf>
    <xf numFmtId="3" fontId="13" fillId="29" borderId="22" xfId="0" quotePrefix="1" applyNumberFormat="1" applyFont="1" applyFill="1" applyBorder="1" applyAlignment="1">
      <alignment horizontal="center" vertical="center" wrapText="1"/>
    </xf>
    <xf numFmtId="3" fontId="12" fillId="27" borderId="23" xfId="50" applyNumberFormat="1" applyFill="1" applyBorder="1">
      <alignment horizontal="right" vertical="center"/>
    </xf>
    <xf numFmtId="0" fontId="0" fillId="0" borderId="0" xfId="0" applyFill="1" applyAlignment="1">
      <alignment horizontal="center"/>
    </xf>
    <xf numFmtId="0" fontId="14" fillId="27" borderId="13" xfId="49" quotePrefix="1" applyFont="1" applyFill="1" applyBorder="1" applyAlignment="1">
      <alignment horizontal="center" vertical="center"/>
    </xf>
    <xf numFmtId="0" fontId="14" fillId="27" borderId="15" xfId="49" quotePrefix="1" applyFont="1" applyFill="1" applyBorder="1" applyAlignment="1">
      <alignment horizontal="center" vertical="center"/>
    </xf>
    <xf numFmtId="0" fontId="12" fillId="29" borderId="8" xfId="49" quotePrefix="1" applyFill="1" applyBorder="1" applyAlignment="1">
      <alignment horizontal="center" vertical="center"/>
    </xf>
    <xf numFmtId="0" fontId="12" fillId="0" borderId="13" xfId="49" quotePrefix="1" applyFill="1" applyBorder="1" applyAlignment="1">
      <alignment horizontal="center" vertical="center"/>
    </xf>
    <xf numFmtId="0" fontId="12" fillId="0" borderId="15" xfId="49" quotePrefix="1" applyFill="1" applyBorder="1" applyAlignment="1">
      <alignment horizontal="center" vertical="center"/>
    </xf>
    <xf numFmtId="0" fontId="12" fillId="0" borderId="17" xfId="49" quotePrefix="1" applyFill="1" applyBorder="1" applyAlignment="1">
      <alignment horizontal="center" vertical="center"/>
    </xf>
    <xf numFmtId="0" fontId="12" fillId="0" borderId="19" xfId="49" quotePrefix="1" applyFill="1" applyBorder="1" applyAlignment="1">
      <alignment horizontal="center" vertical="center"/>
    </xf>
    <xf numFmtId="0" fontId="14" fillId="27" borderId="19" xfId="49" quotePrefix="1" applyFont="1" applyFill="1" applyBorder="1" applyAlignment="1">
      <alignment horizontal="center" vertical="center"/>
    </xf>
    <xf numFmtId="3" fontId="16" fillId="0" borderId="3" xfId="50" applyNumberFormat="1" applyFont="1" applyBorder="1" applyProtection="1">
      <alignment horizontal="right" vertical="center"/>
      <protection locked="0"/>
    </xf>
    <xf numFmtId="3" fontId="16" fillId="0" borderId="3" xfId="50" applyNumberFormat="1" applyFont="1" applyProtection="1">
      <alignment horizontal="right" vertical="center"/>
      <protection locked="0"/>
    </xf>
    <xf numFmtId="0" fontId="15" fillId="29" borderId="25" xfId="49" quotePrefix="1" applyFont="1" applyFill="1" applyBorder="1" applyAlignment="1">
      <alignment horizontal="center" vertical="center"/>
    </xf>
    <xf numFmtId="0" fontId="15" fillId="29" borderId="26" xfId="49" quotePrefix="1" applyFont="1" applyFill="1" applyBorder="1" applyAlignment="1">
      <alignment horizontal="center" vertical="center"/>
    </xf>
    <xf numFmtId="0" fontId="15" fillId="29" borderId="24" xfId="49" quotePrefix="1" applyFont="1" applyFill="1" applyBorder="1" applyAlignment="1">
      <alignment horizontal="center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:M1048576"/>
    </sheetView>
  </sheetViews>
  <sheetFormatPr defaultColWidth="9.109375" defaultRowHeight="14.4" x14ac:dyDescent="0.3"/>
  <cols>
    <col min="1" max="1" width="17.33203125" style="30" customWidth="1"/>
    <col min="2" max="2" width="51.44140625" style="1" customWidth="1"/>
    <col min="3" max="7" width="13.33203125" style="1" customWidth="1"/>
    <col min="8" max="16384" width="9.109375" style="1"/>
  </cols>
  <sheetData>
    <row r="1" spans="1:7" ht="15" thickBot="1" x14ac:dyDescent="0.35"/>
    <row r="2" spans="1:7" ht="66.599999999999994" thickBot="1" x14ac:dyDescent="0.35">
      <c r="A2" s="24" t="s">
        <v>46</v>
      </c>
      <c r="B2" s="25" t="s">
        <v>47</v>
      </c>
      <c r="C2" s="25" t="s">
        <v>35</v>
      </c>
      <c r="D2" s="25" t="s">
        <v>36</v>
      </c>
      <c r="E2" s="26" t="s">
        <v>37</v>
      </c>
      <c r="F2" s="26" t="s">
        <v>34</v>
      </c>
      <c r="G2" s="27" t="s">
        <v>38</v>
      </c>
    </row>
    <row r="3" spans="1:7" ht="15" thickBot="1" x14ac:dyDescent="0.35">
      <c r="A3" s="7"/>
      <c r="B3" s="8" t="s">
        <v>32</v>
      </c>
      <c r="C3" s="9">
        <f>SUM(C4:C14)</f>
        <v>10555554.25</v>
      </c>
      <c r="D3" s="9">
        <f t="shared" ref="D3:G3" si="0">SUM(D4:D14)</f>
        <v>11303929</v>
      </c>
      <c r="E3" s="9">
        <f t="shared" si="0"/>
        <v>11847989</v>
      </c>
      <c r="F3" s="9">
        <f t="shared" si="0"/>
        <v>11924129</v>
      </c>
      <c r="G3" s="28">
        <f t="shared" si="0"/>
        <v>11647191</v>
      </c>
    </row>
    <row r="4" spans="1:7" x14ac:dyDescent="0.3">
      <c r="A4" s="31">
        <v>11</v>
      </c>
      <c r="B4" s="6" t="s">
        <v>0</v>
      </c>
      <c r="C4" s="2">
        <f>C18+C22</f>
        <v>9246209.1400000006</v>
      </c>
      <c r="D4" s="2">
        <f t="shared" ref="D4:G4" si="1">D18+D22</f>
        <v>9944534</v>
      </c>
      <c r="E4" s="2">
        <f t="shared" si="1"/>
        <v>10524629</v>
      </c>
      <c r="F4" s="2">
        <f t="shared" si="1"/>
        <v>10804936</v>
      </c>
      <c r="G4" s="18">
        <f t="shared" si="1"/>
        <v>10797573</v>
      </c>
    </row>
    <row r="5" spans="1:7" x14ac:dyDescent="0.3">
      <c r="A5" s="32">
        <v>31</v>
      </c>
      <c r="B5" s="3" t="s">
        <v>7</v>
      </c>
      <c r="C5" s="4">
        <f>C39</f>
        <v>68407.319999999992</v>
      </c>
      <c r="D5" s="4">
        <f>D39</f>
        <v>49825</v>
      </c>
      <c r="E5" s="4">
        <f t="shared" ref="E5:G5" si="2">E39</f>
        <v>51950</v>
      </c>
      <c r="F5" s="4">
        <f t="shared" si="2"/>
        <v>52150</v>
      </c>
      <c r="G5" s="19">
        <f t="shared" si="2"/>
        <v>52150</v>
      </c>
    </row>
    <row r="6" spans="1:7" x14ac:dyDescent="0.3">
      <c r="A6" s="32">
        <v>43</v>
      </c>
      <c r="B6" s="3" t="s">
        <v>2</v>
      </c>
      <c r="C6" s="4">
        <f>C48</f>
        <v>327101.29000000004</v>
      </c>
      <c r="D6" s="4">
        <f>D48</f>
        <v>319620</v>
      </c>
      <c r="E6" s="4">
        <f t="shared" ref="E6:G6" si="3">E48</f>
        <v>356897</v>
      </c>
      <c r="F6" s="4">
        <f t="shared" si="3"/>
        <v>369093</v>
      </c>
      <c r="G6" s="19">
        <f t="shared" si="3"/>
        <v>377558</v>
      </c>
    </row>
    <row r="7" spans="1:7" x14ac:dyDescent="0.3">
      <c r="A7" s="32">
        <v>50</v>
      </c>
      <c r="B7" s="3" t="s">
        <v>45</v>
      </c>
      <c r="C7" s="4">
        <f>C57</f>
        <v>0</v>
      </c>
      <c r="D7" s="4">
        <f t="shared" ref="D7:G7" si="4">D57</f>
        <v>0</v>
      </c>
      <c r="E7" s="4">
        <f t="shared" si="4"/>
        <v>188624</v>
      </c>
      <c r="F7" s="4">
        <f t="shared" si="4"/>
        <v>110115</v>
      </c>
      <c r="G7" s="19">
        <f t="shared" si="4"/>
        <v>96705</v>
      </c>
    </row>
    <row r="8" spans="1:7" x14ac:dyDescent="0.3">
      <c r="A8" s="32">
        <v>51</v>
      </c>
      <c r="B8" s="3" t="s">
        <v>3</v>
      </c>
      <c r="C8" s="4">
        <f>C62</f>
        <v>363628.08999999997</v>
      </c>
      <c r="D8" s="4">
        <f>D62</f>
        <v>365645</v>
      </c>
      <c r="E8" s="4">
        <f>E62</f>
        <v>268216</v>
      </c>
      <c r="F8" s="4">
        <f>F62</f>
        <v>170308</v>
      </c>
      <c r="G8" s="19">
        <f>G62</f>
        <v>0</v>
      </c>
    </row>
    <row r="9" spans="1:7" x14ac:dyDescent="0.3">
      <c r="A9" s="32">
        <v>52</v>
      </c>
      <c r="B9" s="3" t="s">
        <v>4</v>
      </c>
      <c r="C9" s="4">
        <f>C68</f>
        <v>550208.40999999992</v>
      </c>
      <c r="D9" s="4">
        <f>D68</f>
        <v>532033</v>
      </c>
      <c r="E9" s="4">
        <f t="shared" ref="E9:G9" si="5">E68</f>
        <v>0</v>
      </c>
      <c r="F9" s="4">
        <f t="shared" si="5"/>
        <v>0</v>
      </c>
      <c r="G9" s="19">
        <f t="shared" si="5"/>
        <v>0</v>
      </c>
    </row>
    <row r="10" spans="1:7" x14ac:dyDescent="0.3">
      <c r="A10" s="32">
        <v>53</v>
      </c>
      <c r="B10" s="3" t="s">
        <v>48</v>
      </c>
      <c r="C10" s="4">
        <f>+C78</f>
        <v>0</v>
      </c>
      <c r="D10" s="4">
        <f t="shared" ref="D10:G10" si="6">+D78</f>
        <v>0</v>
      </c>
      <c r="E10" s="4">
        <f t="shared" si="6"/>
        <v>100600</v>
      </c>
      <c r="F10" s="4">
        <f t="shared" si="6"/>
        <v>100600</v>
      </c>
      <c r="G10" s="4">
        <f t="shared" si="6"/>
        <v>28800</v>
      </c>
    </row>
    <row r="11" spans="1:7" x14ac:dyDescent="0.3">
      <c r="A11" s="32">
        <v>61</v>
      </c>
      <c r="B11" s="3" t="s">
        <v>5</v>
      </c>
      <c r="C11" s="4">
        <f>C81</f>
        <v>0</v>
      </c>
      <c r="D11" s="4">
        <f>D81</f>
        <v>0</v>
      </c>
      <c r="E11" s="4">
        <f t="shared" ref="E11:G11" si="7">E81</f>
        <v>0</v>
      </c>
      <c r="F11" s="4">
        <f t="shared" si="7"/>
        <v>0</v>
      </c>
      <c r="G11" s="19">
        <f t="shared" si="7"/>
        <v>0</v>
      </c>
    </row>
    <row r="12" spans="1:7" x14ac:dyDescent="0.3">
      <c r="A12" s="32">
        <v>581</v>
      </c>
      <c r="B12" s="3" t="s">
        <v>8</v>
      </c>
      <c r="C12" s="4">
        <f>C32</f>
        <v>0</v>
      </c>
      <c r="D12" s="4">
        <f t="shared" ref="D12:G12" si="8">D32</f>
        <v>92272</v>
      </c>
      <c r="E12" s="4">
        <f t="shared" si="8"/>
        <v>357073</v>
      </c>
      <c r="F12" s="4">
        <f t="shared" si="8"/>
        <v>316927</v>
      </c>
      <c r="G12" s="19">
        <f t="shared" si="8"/>
        <v>294405</v>
      </c>
    </row>
    <row r="13" spans="1:7" x14ac:dyDescent="0.3">
      <c r="A13" s="32">
        <v>5761</v>
      </c>
      <c r="B13" s="3" t="s">
        <v>10</v>
      </c>
      <c r="C13" s="4">
        <v>0</v>
      </c>
      <c r="D13" s="4">
        <v>0</v>
      </c>
      <c r="E13" s="4">
        <v>0</v>
      </c>
      <c r="F13" s="4">
        <v>0</v>
      </c>
      <c r="G13" s="19">
        <v>0</v>
      </c>
    </row>
    <row r="14" spans="1:7" ht="15" thickBot="1" x14ac:dyDescent="0.35">
      <c r="A14" s="38">
        <v>563</v>
      </c>
      <c r="B14" s="21" t="s">
        <v>9</v>
      </c>
      <c r="C14" s="22">
        <v>0</v>
      </c>
      <c r="D14" s="22">
        <v>0</v>
      </c>
      <c r="E14" s="22">
        <v>0</v>
      </c>
      <c r="F14" s="22">
        <v>0</v>
      </c>
      <c r="G14" s="23">
        <v>0</v>
      </c>
    </row>
    <row r="15" spans="1:7" ht="16.2" thickBot="1" x14ac:dyDescent="0.35">
      <c r="A15" s="43"/>
      <c r="B15" s="41"/>
      <c r="C15" s="41" t="s">
        <v>39</v>
      </c>
      <c r="D15" s="41"/>
      <c r="E15" s="41"/>
      <c r="F15" s="41"/>
      <c r="G15" s="42"/>
    </row>
    <row r="16" spans="1:7" ht="15" thickBot="1" x14ac:dyDescent="0.35">
      <c r="A16" s="33"/>
      <c r="B16" s="8" t="s">
        <v>33</v>
      </c>
      <c r="C16" s="9">
        <f>C17+C38</f>
        <v>10555554.25</v>
      </c>
      <c r="D16" s="9">
        <f>D17+D38+D31</f>
        <v>11303929</v>
      </c>
      <c r="E16" s="9">
        <f>E17+E38+E31</f>
        <v>11847989</v>
      </c>
      <c r="F16" s="9">
        <f t="shared" ref="F16:G16" si="9">F17+F38+F31</f>
        <v>11924129</v>
      </c>
      <c r="G16" s="9">
        <f t="shared" si="9"/>
        <v>11647191</v>
      </c>
    </row>
    <row r="17" spans="1:7" ht="15" thickBot="1" x14ac:dyDescent="0.35">
      <c r="A17" s="16" t="s">
        <v>50</v>
      </c>
      <c r="B17" s="14" t="s">
        <v>52</v>
      </c>
      <c r="C17" s="15">
        <f>C18+C22+C32</f>
        <v>9246209.1400000006</v>
      </c>
      <c r="D17" s="15">
        <f>D18+D22</f>
        <v>9944534</v>
      </c>
      <c r="E17" s="15">
        <f>E18+E22</f>
        <v>10524629</v>
      </c>
      <c r="F17" s="15">
        <f t="shared" ref="F17:G17" si="10">F18+F22</f>
        <v>10804936</v>
      </c>
      <c r="G17" s="15">
        <f t="shared" si="10"/>
        <v>10797573</v>
      </c>
    </row>
    <row r="18" spans="1:7" ht="15" thickBot="1" x14ac:dyDescent="0.35">
      <c r="A18" s="17" t="s">
        <v>19</v>
      </c>
      <c r="B18" s="12" t="s">
        <v>43</v>
      </c>
      <c r="C18" s="13">
        <f>SUM(C19:C21)</f>
        <v>8465795</v>
      </c>
      <c r="D18" s="13">
        <f t="shared" ref="D18:G18" si="11">SUM(D19:D21)</f>
        <v>9442565</v>
      </c>
      <c r="E18" s="13">
        <f t="shared" si="11"/>
        <v>10039247</v>
      </c>
      <c r="F18" s="13">
        <f t="shared" si="11"/>
        <v>10295282</v>
      </c>
      <c r="G18" s="13">
        <f t="shared" si="11"/>
        <v>10262437</v>
      </c>
    </row>
    <row r="19" spans="1:7" x14ac:dyDescent="0.3">
      <c r="A19" s="34" t="s">
        <v>6</v>
      </c>
      <c r="B19" s="6" t="s">
        <v>21</v>
      </c>
      <c r="C19" s="2">
        <v>8359689</v>
      </c>
      <c r="D19" s="2">
        <v>9329368</v>
      </c>
      <c r="E19" s="2">
        <v>9914066</v>
      </c>
      <c r="F19" s="2">
        <v>10171369</v>
      </c>
      <c r="G19" s="18">
        <v>10132044</v>
      </c>
    </row>
    <row r="20" spans="1:7" x14ac:dyDescent="0.3">
      <c r="A20" s="35" t="s">
        <v>11</v>
      </c>
      <c r="B20" s="3" t="s">
        <v>20</v>
      </c>
      <c r="C20" s="4">
        <v>106106</v>
      </c>
      <c r="D20" s="2">
        <v>113197</v>
      </c>
      <c r="E20" s="4">
        <v>125181</v>
      </c>
      <c r="F20" s="4">
        <v>123913</v>
      </c>
      <c r="G20" s="19">
        <v>130393</v>
      </c>
    </row>
    <row r="21" spans="1:7" ht="15" thickBot="1" x14ac:dyDescent="0.35">
      <c r="A21" s="36" t="s">
        <v>16</v>
      </c>
      <c r="B21" s="10" t="s">
        <v>27</v>
      </c>
      <c r="C21" s="11"/>
      <c r="D21" s="11"/>
      <c r="E21" s="11"/>
      <c r="F21" s="11"/>
      <c r="G21" s="20"/>
    </row>
    <row r="22" spans="1:7" ht="15" thickBot="1" x14ac:dyDescent="0.35">
      <c r="A22" s="17" t="s">
        <v>19</v>
      </c>
      <c r="B22" s="12" t="s">
        <v>42</v>
      </c>
      <c r="C22" s="13">
        <f>SUM(C23:C30)</f>
        <v>780414.14000000013</v>
      </c>
      <c r="D22" s="13">
        <f t="shared" ref="D22:G22" si="12">SUM(D23:D30)</f>
        <v>501969</v>
      </c>
      <c r="E22" s="13">
        <f t="shared" si="12"/>
        <v>485382</v>
      </c>
      <c r="F22" s="13">
        <f t="shared" si="12"/>
        <v>509654</v>
      </c>
      <c r="G22" s="13">
        <f t="shared" si="12"/>
        <v>535136</v>
      </c>
    </row>
    <row r="23" spans="1:7" x14ac:dyDescent="0.3">
      <c r="A23" s="34" t="s">
        <v>6</v>
      </c>
      <c r="B23" s="6" t="s">
        <v>21</v>
      </c>
      <c r="C23" s="2">
        <f>175410.8+49171</f>
        <v>224581.8</v>
      </c>
      <c r="D23" s="2">
        <v>10000</v>
      </c>
      <c r="E23" s="2"/>
      <c r="F23" s="2"/>
      <c r="G23" s="18"/>
    </row>
    <row r="24" spans="1:7" x14ac:dyDescent="0.3">
      <c r="A24" s="35" t="s">
        <v>11</v>
      </c>
      <c r="B24" s="3" t="s">
        <v>20</v>
      </c>
      <c r="C24" s="4">
        <f>492557.8+43749</f>
        <v>536306.80000000005</v>
      </c>
      <c r="D24" s="4">
        <f>422954+52392</f>
        <v>475346</v>
      </c>
      <c r="E24" s="4">
        <f>376303+81829</f>
        <v>458132</v>
      </c>
      <c r="F24" s="4">
        <f>395721+95783</f>
        <v>491504</v>
      </c>
      <c r="G24" s="4">
        <f>416107+106679</f>
        <v>522786</v>
      </c>
    </row>
    <row r="25" spans="1:7" x14ac:dyDescent="0.3">
      <c r="A25" s="35" t="s">
        <v>12</v>
      </c>
      <c r="B25" s="3" t="s">
        <v>22</v>
      </c>
      <c r="C25" s="4">
        <v>7631.51</v>
      </c>
      <c r="D25" s="39">
        <v>2000</v>
      </c>
      <c r="E25" s="40">
        <v>2000</v>
      </c>
      <c r="F25" s="40">
        <v>2000</v>
      </c>
      <c r="G25" s="40">
        <v>2000</v>
      </c>
    </row>
    <row r="26" spans="1:7" x14ac:dyDescent="0.3">
      <c r="A26" s="35" t="s">
        <v>13</v>
      </c>
      <c r="B26" s="3" t="s">
        <v>23</v>
      </c>
      <c r="C26" s="4">
        <v>9290</v>
      </c>
      <c r="D26" s="4">
        <v>1043</v>
      </c>
      <c r="E26" s="4"/>
      <c r="F26" s="4"/>
      <c r="G26" s="19"/>
    </row>
    <row r="27" spans="1:7" x14ac:dyDescent="0.3">
      <c r="A27" s="35" t="s">
        <v>16</v>
      </c>
      <c r="B27" s="3" t="s">
        <v>27</v>
      </c>
      <c r="C27" s="4">
        <v>100</v>
      </c>
      <c r="D27" s="4"/>
      <c r="E27" s="4"/>
      <c r="F27" s="4"/>
      <c r="G27" s="19"/>
    </row>
    <row r="28" spans="1:7" x14ac:dyDescent="0.3">
      <c r="A28" s="35" t="s">
        <v>14</v>
      </c>
      <c r="B28" s="3" t="s">
        <v>29</v>
      </c>
      <c r="C28" s="4"/>
      <c r="D28" s="4">
        <v>10000</v>
      </c>
      <c r="E28" s="4">
        <v>10000</v>
      </c>
      <c r="F28" s="4">
        <v>10000</v>
      </c>
      <c r="G28" s="19">
        <v>10000</v>
      </c>
    </row>
    <row r="29" spans="1:7" x14ac:dyDescent="0.3">
      <c r="A29" s="35" t="s">
        <v>15</v>
      </c>
      <c r="B29" s="3" t="s">
        <v>24</v>
      </c>
      <c r="C29" s="4">
        <v>2504.0300000000002</v>
      </c>
      <c r="D29" s="39">
        <v>3580</v>
      </c>
      <c r="E29" s="4">
        <v>15250</v>
      </c>
      <c r="F29" s="4">
        <v>6150</v>
      </c>
      <c r="G29" s="19">
        <v>350</v>
      </c>
    </row>
    <row r="30" spans="1:7" ht="15" thickBot="1" x14ac:dyDescent="0.35">
      <c r="A30" s="36" t="s">
        <v>17</v>
      </c>
      <c r="B30" s="10" t="s">
        <v>25</v>
      </c>
      <c r="C30" s="11"/>
      <c r="D30" s="11"/>
      <c r="E30" s="11"/>
      <c r="F30" s="11"/>
      <c r="G30" s="20"/>
    </row>
    <row r="31" spans="1:7" ht="15" thickBot="1" x14ac:dyDescent="0.35">
      <c r="A31" s="16" t="s">
        <v>51</v>
      </c>
      <c r="B31" s="16" t="s">
        <v>53</v>
      </c>
      <c r="C31" s="15">
        <f>+C32</f>
        <v>0</v>
      </c>
      <c r="D31" s="15">
        <f>+D32</f>
        <v>92272</v>
      </c>
      <c r="E31" s="15">
        <f>+E32</f>
        <v>357073</v>
      </c>
      <c r="F31" s="15">
        <f t="shared" ref="F31:G31" si="13">+F32</f>
        <v>316927</v>
      </c>
      <c r="G31" s="15">
        <f t="shared" si="13"/>
        <v>294405</v>
      </c>
    </row>
    <row r="32" spans="1:7" ht="15" thickBot="1" x14ac:dyDescent="0.35">
      <c r="A32" s="17">
        <v>581</v>
      </c>
      <c r="B32" s="12" t="s">
        <v>41</v>
      </c>
      <c r="C32" s="13">
        <f>SUM(C33:C37)</f>
        <v>0</v>
      </c>
      <c r="D32" s="13">
        <f t="shared" ref="D32" si="14">SUM(D33:D37)</f>
        <v>92272</v>
      </c>
      <c r="E32" s="13">
        <f>SUM(E33:E37)</f>
        <v>357073</v>
      </c>
      <c r="F32" s="13">
        <f t="shared" ref="F32:G32" si="15">SUM(F33:F37)</f>
        <v>316927</v>
      </c>
      <c r="G32" s="13">
        <f t="shared" si="15"/>
        <v>294405</v>
      </c>
    </row>
    <row r="33" spans="1:7" x14ac:dyDescent="0.3">
      <c r="A33" s="34">
        <v>31</v>
      </c>
      <c r="B33" s="6" t="s">
        <v>31</v>
      </c>
      <c r="C33" s="2"/>
      <c r="D33" s="2"/>
      <c r="E33" s="2"/>
      <c r="F33" s="2"/>
      <c r="G33" s="18"/>
    </row>
    <row r="34" spans="1:7" x14ac:dyDescent="0.3">
      <c r="A34" s="35">
        <v>32</v>
      </c>
      <c r="B34" s="3" t="s">
        <v>20</v>
      </c>
      <c r="C34" s="4"/>
      <c r="D34" s="4">
        <v>52868</v>
      </c>
      <c r="E34" s="4">
        <v>239261</v>
      </c>
      <c r="F34" s="4">
        <v>268162</v>
      </c>
      <c r="G34" s="19">
        <v>259080</v>
      </c>
    </row>
    <row r="35" spans="1:7" x14ac:dyDescent="0.3">
      <c r="A35" s="36">
        <v>34</v>
      </c>
      <c r="B35" s="3" t="s">
        <v>22</v>
      </c>
      <c r="C35" s="11"/>
      <c r="D35" s="11"/>
      <c r="E35" s="11"/>
      <c r="F35" s="11"/>
      <c r="G35" s="20"/>
    </row>
    <row r="36" spans="1:7" x14ac:dyDescent="0.3">
      <c r="A36" s="35" t="s">
        <v>14</v>
      </c>
      <c r="B36" s="3" t="s">
        <v>29</v>
      </c>
      <c r="C36" s="11"/>
      <c r="D36" s="11">
        <v>2722</v>
      </c>
      <c r="E36" s="11">
        <v>0</v>
      </c>
      <c r="F36" s="11">
        <v>1250</v>
      </c>
      <c r="G36" s="20">
        <v>3750</v>
      </c>
    </row>
    <row r="37" spans="1:7" ht="15" thickBot="1" x14ac:dyDescent="0.35">
      <c r="A37" s="36">
        <v>42</v>
      </c>
      <c r="B37" s="10" t="s">
        <v>24</v>
      </c>
      <c r="C37" s="11"/>
      <c r="D37" s="11">
        <v>36682</v>
      </c>
      <c r="E37" s="11">
        <v>117812</v>
      </c>
      <c r="F37" s="11">
        <v>47515</v>
      </c>
      <c r="G37" s="20">
        <v>31575</v>
      </c>
    </row>
    <row r="38" spans="1:7" ht="15" thickBot="1" x14ac:dyDescent="0.35">
      <c r="A38" s="16" t="s">
        <v>54</v>
      </c>
      <c r="B38" s="14" t="s">
        <v>40</v>
      </c>
      <c r="C38" s="15">
        <f>SUM(C39+C48+C62+C68+C81+C78+C57)</f>
        <v>1309345.1099999999</v>
      </c>
      <c r="D38" s="15">
        <f t="shared" ref="D38:G38" si="16">SUM(D39+D48+D62+D68+D81+D78+D57)</f>
        <v>1267123</v>
      </c>
      <c r="E38" s="15">
        <f t="shared" si="16"/>
        <v>966287</v>
      </c>
      <c r="F38" s="15">
        <f t="shared" si="16"/>
        <v>802266</v>
      </c>
      <c r="G38" s="15">
        <f t="shared" si="16"/>
        <v>555213</v>
      </c>
    </row>
    <row r="39" spans="1:7" ht="15" thickBot="1" x14ac:dyDescent="0.35">
      <c r="A39" s="17" t="s">
        <v>6</v>
      </c>
      <c r="B39" s="12" t="s">
        <v>7</v>
      </c>
      <c r="C39" s="13">
        <f>SUM(C40:C47)</f>
        <v>68407.319999999992</v>
      </c>
      <c r="D39" s="13">
        <f t="shared" ref="D39:G39" si="17">SUM(D40:D47)</f>
        <v>49825</v>
      </c>
      <c r="E39" s="13">
        <f>SUM(E40:E47)</f>
        <v>51950</v>
      </c>
      <c r="F39" s="13">
        <f t="shared" si="17"/>
        <v>52150</v>
      </c>
      <c r="G39" s="29">
        <f t="shared" si="17"/>
        <v>52150</v>
      </c>
    </row>
    <row r="40" spans="1:7" x14ac:dyDescent="0.3">
      <c r="A40" s="34" t="s">
        <v>6</v>
      </c>
      <c r="B40" s="6" t="s">
        <v>21</v>
      </c>
      <c r="C40" s="2">
        <v>50262.87</v>
      </c>
      <c r="D40" s="2">
        <v>23060</v>
      </c>
      <c r="E40" s="40">
        <v>34950</v>
      </c>
      <c r="F40" s="40">
        <v>34950</v>
      </c>
      <c r="G40" s="40">
        <v>34950</v>
      </c>
    </row>
    <row r="41" spans="1:7" x14ac:dyDescent="0.3">
      <c r="A41" s="35" t="s">
        <v>11</v>
      </c>
      <c r="B41" s="3" t="s">
        <v>20</v>
      </c>
      <c r="C41" s="4">
        <v>12594.03</v>
      </c>
      <c r="D41" s="4">
        <v>13600</v>
      </c>
      <c r="E41" s="40">
        <v>15000</v>
      </c>
      <c r="F41" s="40">
        <v>15000</v>
      </c>
      <c r="G41" s="40">
        <v>15000</v>
      </c>
    </row>
    <row r="42" spans="1:7" x14ac:dyDescent="0.3">
      <c r="A42" s="35" t="s">
        <v>12</v>
      </c>
      <c r="B42" s="3" t="s">
        <v>22</v>
      </c>
      <c r="C42" s="4">
        <v>16.93</v>
      </c>
      <c r="D42" s="4"/>
      <c r="E42" s="40"/>
      <c r="F42" s="40"/>
      <c r="G42" s="40"/>
    </row>
    <row r="43" spans="1:7" x14ac:dyDescent="0.3">
      <c r="A43" s="35">
        <v>36</v>
      </c>
      <c r="B43" s="3" t="s">
        <v>26</v>
      </c>
      <c r="C43" s="4">
        <v>4170.82</v>
      </c>
      <c r="D43" s="4">
        <v>5165</v>
      </c>
      <c r="E43" s="40">
        <v>2000</v>
      </c>
      <c r="F43" s="40">
        <v>2200</v>
      </c>
      <c r="G43" s="40">
        <v>2200</v>
      </c>
    </row>
    <row r="44" spans="1:7" x14ac:dyDescent="0.3">
      <c r="A44" s="35" t="s">
        <v>13</v>
      </c>
      <c r="B44" s="3" t="s">
        <v>23</v>
      </c>
      <c r="C44" s="11"/>
      <c r="D44" s="11"/>
      <c r="E44" s="11"/>
      <c r="F44" s="11"/>
      <c r="G44" s="20"/>
    </row>
    <row r="45" spans="1:7" x14ac:dyDescent="0.3">
      <c r="A45" s="36">
        <v>38</v>
      </c>
      <c r="B45" s="10" t="s">
        <v>27</v>
      </c>
      <c r="C45" s="11">
        <v>1265.3900000000001</v>
      </c>
      <c r="D45" s="11"/>
      <c r="E45" s="11"/>
      <c r="F45" s="11"/>
      <c r="G45" s="20"/>
    </row>
    <row r="46" spans="1:7" x14ac:dyDescent="0.3">
      <c r="A46" s="35" t="s">
        <v>14</v>
      </c>
      <c r="B46" s="3" t="s">
        <v>29</v>
      </c>
      <c r="C46" s="11"/>
      <c r="D46" s="11"/>
      <c r="E46" s="11"/>
      <c r="F46" s="11"/>
      <c r="G46" s="20"/>
    </row>
    <row r="47" spans="1:7" ht="15" thickBot="1" x14ac:dyDescent="0.35">
      <c r="A47" s="36">
        <v>42</v>
      </c>
      <c r="B47" s="10" t="s">
        <v>24</v>
      </c>
      <c r="C47" s="11">
        <v>97.28</v>
      </c>
      <c r="D47" s="11">
        <v>8000</v>
      </c>
      <c r="E47" s="11"/>
      <c r="F47" s="11"/>
      <c r="G47" s="20"/>
    </row>
    <row r="48" spans="1:7" ht="15" thickBot="1" x14ac:dyDescent="0.35">
      <c r="A48" s="17" t="s">
        <v>1</v>
      </c>
      <c r="B48" s="12" t="s">
        <v>2</v>
      </c>
      <c r="C48" s="13">
        <f>SUM(C49:C56)</f>
        <v>327101.29000000004</v>
      </c>
      <c r="D48" s="13">
        <f t="shared" ref="D48:G48" si="18">SUM(D49:D56)</f>
        <v>319620</v>
      </c>
      <c r="E48" s="13">
        <f t="shared" si="18"/>
        <v>356897</v>
      </c>
      <c r="F48" s="13">
        <f t="shared" si="18"/>
        <v>369093</v>
      </c>
      <c r="G48" s="13">
        <f t="shared" si="18"/>
        <v>377558</v>
      </c>
    </row>
    <row r="49" spans="1:7" x14ac:dyDescent="0.3">
      <c r="A49" s="34" t="s">
        <v>6</v>
      </c>
      <c r="B49" s="6" t="s">
        <v>21</v>
      </c>
      <c r="C49" s="2">
        <v>56938.39</v>
      </c>
      <c r="D49" s="2">
        <v>88151</v>
      </c>
      <c r="E49" s="2">
        <v>56542</v>
      </c>
      <c r="F49" s="2">
        <v>57039</v>
      </c>
      <c r="G49" s="18">
        <v>57352</v>
      </c>
    </row>
    <row r="50" spans="1:7" x14ac:dyDescent="0.3">
      <c r="A50" s="35" t="s">
        <v>11</v>
      </c>
      <c r="B50" s="3" t="s">
        <v>20</v>
      </c>
      <c r="C50" s="4">
        <v>229702.3</v>
      </c>
      <c r="D50" s="4">
        <f>195176+300</f>
        <v>195476</v>
      </c>
      <c r="E50" s="4">
        <v>251962</v>
      </c>
      <c r="F50" s="4">
        <v>261261</v>
      </c>
      <c r="G50" s="19">
        <v>267879</v>
      </c>
    </row>
    <row r="51" spans="1:7" x14ac:dyDescent="0.3">
      <c r="A51" s="35" t="s">
        <v>12</v>
      </c>
      <c r="B51" s="3" t="s">
        <v>22</v>
      </c>
      <c r="C51" s="4">
        <v>2229.65</v>
      </c>
      <c r="D51" s="4">
        <v>2000</v>
      </c>
      <c r="E51" s="4">
        <v>2000</v>
      </c>
      <c r="F51" s="4">
        <v>2100</v>
      </c>
      <c r="G51" s="19">
        <v>2163</v>
      </c>
    </row>
    <row r="52" spans="1:7" x14ac:dyDescent="0.3">
      <c r="A52" s="35">
        <v>36</v>
      </c>
      <c r="B52" s="3" t="s">
        <v>26</v>
      </c>
      <c r="C52" s="4">
        <v>11335.12</v>
      </c>
      <c r="D52" s="4">
        <v>8910</v>
      </c>
      <c r="E52" s="4">
        <v>12400</v>
      </c>
      <c r="F52" s="4">
        <v>13000</v>
      </c>
      <c r="G52" s="19">
        <v>13400</v>
      </c>
    </row>
    <row r="53" spans="1:7" x14ac:dyDescent="0.3">
      <c r="A53" s="35" t="s">
        <v>13</v>
      </c>
      <c r="B53" s="3" t="s">
        <v>23</v>
      </c>
      <c r="C53" s="4">
        <v>2516.4299999999998</v>
      </c>
      <c r="D53" s="4"/>
      <c r="E53" s="4"/>
      <c r="F53" s="4"/>
      <c r="G53" s="19"/>
    </row>
    <row r="54" spans="1:7" x14ac:dyDescent="0.3">
      <c r="A54" s="36">
        <v>38</v>
      </c>
      <c r="B54" s="10" t="s">
        <v>27</v>
      </c>
      <c r="C54" s="11">
        <v>1113.1500000000001</v>
      </c>
      <c r="D54" s="11">
        <v>3000</v>
      </c>
      <c r="E54" s="4">
        <v>3000</v>
      </c>
      <c r="F54" s="4">
        <v>3150</v>
      </c>
      <c r="G54" s="19">
        <v>3245</v>
      </c>
    </row>
    <row r="55" spans="1:7" x14ac:dyDescent="0.3">
      <c r="A55" s="35" t="s">
        <v>14</v>
      </c>
      <c r="B55" s="3" t="s">
        <v>29</v>
      </c>
      <c r="C55" s="11"/>
      <c r="D55" s="11"/>
      <c r="E55" s="11"/>
      <c r="F55" s="11"/>
      <c r="G55" s="20"/>
    </row>
    <row r="56" spans="1:7" ht="15" thickBot="1" x14ac:dyDescent="0.35">
      <c r="A56" s="36" t="s">
        <v>15</v>
      </c>
      <c r="B56" s="10" t="s">
        <v>24</v>
      </c>
      <c r="C56" s="11">
        <v>23266.25</v>
      </c>
      <c r="D56" s="11">
        <v>22083</v>
      </c>
      <c r="E56" s="11">
        <v>30993</v>
      </c>
      <c r="F56" s="11">
        <v>32543</v>
      </c>
      <c r="G56" s="20">
        <v>33519</v>
      </c>
    </row>
    <row r="57" spans="1:7" ht="15" thickBot="1" x14ac:dyDescent="0.35">
      <c r="A57" s="17">
        <v>50</v>
      </c>
      <c r="B57" s="12" t="s">
        <v>44</v>
      </c>
      <c r="C57" s="13">
        <f>SUM(C58:C61)</f>
        <v>0</v>
      </c>
      <c r="D57" s="13">
        <f t="shared" ref="D57:G57" si="19">SUM(D58:D61)</f>
        <v>0</v>
      </c>
      <c r="E57" s="13">
        <f>SUM(E58:E61)</f>
        <v>188624</v>
      </c>
      <c r="F57" s="13">
        <f t="shared" si="19"/>
        <v>110115</v>
      </c>
      <c r="G57" s="13">
        <f t="shared" si="19"/>
        <v>96705</v>
      </c>
    </row>
    <row r="58" spans="1:7" x14ac:dyDescent="0.3">
      <c r="A58" s="34" t="s">
        <v>6</v>
      </c>
      <c r="B58" s="6" t="s">
        <v>21</v>
      </c>
      <c r="C58" s="2"/>
      <c r="D58" s="2"/>
      <c r="E58" s="2">
        <v>104250</v>
      </c>
      <c r="F58" s="2">
        <v>88500</v>
      </c>
      <c r="G58" s="18">
        <v>88500</v>
      </c>
    </row>
    <row r="59" spans="1:7" x14ac:dyDescent="0.3">
      <c r="A59" s="35" t="s">
        <v>11</v>
      </c>
      <c r="B59" s="3" t="s">
        <v>20</v>
      </c>
      <c r="C59" s="4"/>
      <c r="D59" s="4"/>
      <c r="E59" s="4">
        <f>84374-14500</f>
        <v>69874</v>
      </c>
      <c r="F59" s="4">
        <v>21615</v>
      </c>
      <c r="G59" s="19">
        <v>8205</v>
      </c>
    </row>
    <row r="60" spans="1:7" x14ac:dyDescent="0.3">
      <c r="A60" s="36">
        <v>37</v>
      </c>
      <c r="B60" s="3" t="s">
        <v>23</v>
      </c>
      <c r="C60" s="11"/>
      <c r="D60" s="11"/>
      <c r="E60" s="11">
        <v>14500</v>
      </c>
      <c r="F60" s="11"/>
      <c r="G60" s="20"/>
    </row>
    <row r="61" spans="1:7" ht="15" thickBot="1" x14ac:dyDescent="0.35">
      <c r="A61" s="36" t="s">
        <v>15</v>
      </c>
      <c r="B61" s="10" t="s">
        <v>24</v>
      </c>
      <c r="C61" s="11"/>
      <c r="D61" s="11"/>
      <c r="E61" s="11"/>
      <c r="F61" s="11"/>
      <c r="G61" s="20"/>
    </row>
    <row r="62" spans="1:7" ht="15" thickBot="1" x14ac:dyDescent="0.35">
      <c r="A62" s="17">
        <v>51</v>
      </c>
      <c r="B62" s="12" t="s">
        <v>49</v>
      </c>
      <c r="C62" s="13">
        <f>SUM(C63:C67)</f>
        <v>363628.08999999997</v>
      </c>
      <c r="D62" s="13">
        <f>SUM(D63:D67)</f>
        <v>365645</v>
      </c>
      <c r="E62" s="13">
        <f>SUM(E63:E67)</f>
        <v>268216</v>
      </c>
      <c r="F62" s="13">
        <f t="shared" ref="F62:G62" si="20">SUM(F63:F67)</f>
        <v>170308</v>
      </c>
      <c r="G62" s="29">
        <f t="shared" si="20"/>
        <v>0</v>
      </c>
    </row>
    <row r="63" spans="1:7" x14ac:dyDescent="0.3">
      <c r="A63" s="34">
        <v>31</v>
      </c>
      <c r="B63" s="6" t="s">
        <v>21</v>
      </c>
      <c r="C63" s="2">
        <v>210278.39999999999</v>
      </c>
      <c r="D63" s="2">
        <v>189645</v>
      </c>
      <c r="E63" s="2">
        <v>207816</v>
      </c>
      <c r="F63" s="2">
        <v>110108</v>
      </c>
      <c r="G63" s="18"/>
    </row>
    <row r="64" spans="1:7" x14ac:dyDescent="0.3">
      <c r="A64" s="35">
        <v>32</v>
      </c>
      <c r="B64" s="3" t="s">
        <v>20</v>
      </c>
      <c r="C64" s="4">
        <v>147109.70000000001</v>
      </c>
      <c r="D64" s="4">
        <v>161000</v>
      </c>
      <c r="E64" s="4">
        <v>60400</v>
      </c>
      <c r="F64" s="4">
        <v>60200</v>
      </c>
      <c r="G64" s="19"/>
    </row>
    <row r="65" spans="1:7" x14ac:dyDescent="0.3">
      <c r="A65" s="35" t="s">
        <v>12</v>
      </c>
      <c r="B65" s="3" t="s">
        <v>22</v>
      </c>
      <c r="C65" s="11">
        <v>161.76</v>
      </c>
      <c r="D65" s="11"/>
      <c r="E65" s="11"/>
      <c r="F65" s="11"/>
      <c r="G65" s="20"/>
    </row>
    <row r="66" spans="1:7" x14ac:dyDescent="0.3">
      <c r="A66" s="36" t="s">
        <v>14</v>
      </c>
      <c r="B66" s="10" t="s">
        <v>29</v>
      </c>
      <c r="C66" s="11"/>
      <c r="D66" s="11"/>
      <c r="E66" s="11"/>
      <c r="F66" s="11"/>
      <c r="G66" s="20"/>
    </row>
    <row r="67" spans="1:7" ht="15" thickBot="1" x14ac:dyDescent="0.35">
      <c r="A67" s="36">
        <v>42</v>
      </c>
      <c r="B67" s="10" t="s">
        <v>24</v>
      </c>
      <c r="C67" s="11">
        <v>6078.23</v>
      </c>
      <c r="D67" s="11">
        <v>15000</v>
      </c>
      <c r="E67" s="11"/>
      <c r="F67" s="11"/>
      <c r="G67" s="20"/>
    </row>
    <row r="68" spans="1:7" ht="15" thickBot="1" x14ac:dyDescent="0.35">
      <c r="A68" s="17" t="s">
        <v>28</v>
      </c>
      <c r="B68" s="12" t="s">
        <v>4</v>
      </c>
      <c r="C68" s="13">
        <f>SUM(C69:C77)</f>
        <v>550208.40999999992</v>
      </c>
      <c r="D68" s="13">
        <f t="shared" ref="D68:G68" si="21">SUM(D69:D77)</f>
        <v>532033</v>
      </c>
      <c r="E68" s="13">
        <f>SUM(E69:E77)</f>
        <v>0</v>
      </c>
      <c r="F68" s="13">
        <f t="shared" si="21"/>
        <v>0</v>
      </c>
      <c r="G68" s="29">
        <f t="shared" si="21"/>
        <v>0</v>
      </c>
    </row>
    <row r="69" spans="1:7" x14ac:dyDescent="0.3">
      <c r="A69" s="34" t="s">
        <v>6</v>
      </c>
      <c r="B69" s="6" t="s">
        <v>21</v>
      </c>
      <c r="C69" s="2">
        <v>225372.3</v>
      </c>
      <c r="D69" s="2">
        <v>299539</v>
      </c>
      <c r="E69" s="2"/>
      <c r="F69" s="2"/>
      <c r="G69" s="18"/>
    </row>
    <row r="70" spans="1:7" x14ac:dyDescent="0.3">
      <c r="A70" s="35" t="s">
        <v>11</v>
      </c>
      <c r="B70" s="3" t="s">
        <v>20</v>
      </c>
      <c r="C70" s="4">
        <v>269721.09999999998</v>
      </c>
      <c r="D70" s="4">
        <v>130962</v>
      </c>
      <c r="E70" s="4"/>
      <c r="F70" s="4"/>
      <c r="G70" s="19"/>
    </row>
    <row r="71" spans="1:7" x14ac:dyDescent="0.3">
      <c r="A71" s="35" t="s">
        <v>12</v>
      </c>
      <c r="B71" s="3" t="s">
        <v>22</v>
      </c>
      <c r="C71" s="4">
        <v>303.81</v>
      </c>
      <c r="D71" s="4"/>
      <c r="E71" s="4"/>
      <c r="F71" s="4"/>
      <c r="G71" s="19"/>
    </row>
    <row r="72" spans="1:7" x14ac:dyDescent="0.3">
      <c r="A72" s="35" t="s">
        <v>18</v>
      </c>
      <c r="B72" s="3" t="s">
        <v>26</v>
      </c>
      <c r="C72" s="4">
        <v>2579.6799999999998</v>
      </c>
      <c r="D72" s="4"/>
      <c r="E72" s="4"/>
      <c r="F72" s="4"/>
      <c r="G72" s="19"/>
    </row>
    <row r="73" spans="1:7" x14ac:dyDescent="0.3">
      <c r="A73" s="35" t="s">
        <v>13</v>
      </c>
      <c r="B73" s="3" t="s">
        <v>23</v>
      </c>
      <c r="C73" s="4">
        <v>29375</v>
      </c>
      <c r="D73" s="4">
        <v>91500</v>
      </c>
      <c r="E73" s="4"/>
      <c r="F73" s="4"/>
      <c r="G73" s="19"/>
    </row>
    <row r="74" spans="1:7" x14ac:dyDescent="0.3">
      <c r="A74" s="35" t="s">
        <v>16</v>
      </c>
      <c r="B74" s="3" t="s">
        <v>27</v>
      </c>
      <c r="C74" s="4"/>
      <c r="D74" s="4">
        <v>100</v>
      </c>
      <c r="E74" s="4"/>
      <c r="F74" s="4"/>
      <c r="G74" s="19"/>
    </row>
    <row r="75" spans="1:7" x14ac:dyDescent="0.3">
      <c r="A75" s="35" t="s">
        <v>14</v>
      </c>
      <c r="B75" s="3" t="s">
        <v>29</v>
      </c>
      <c r="C75" s="4">
        <v>6440</v>
      </c>
      <c r="D75" s="4"/>
      <c r="E75" s="4"/>
      <c r="F75" s="4"/>
      <c r="G75" s="19"/>
    </row>
    <row r="76" spans="1:7" x14ac:dyDescent="0.3">
      <c r="A76" s="35" t="s">
        <v>15</v>
      </c>
      <c r="B76" s="3" t="s">
        <v>24</v>
      </c>
      <c r="C76" s="4">
        <v>16416.52</v>
      </c>
      <c r="D76" s="4">
        <v>9932</v>
      </c>
      <c r="E76" s="4"/>
      <c r="F76" s="4"/>
      <c r="G76" s="19"/>
    </row>
    <row r="77" spans="1:7" ht="15" thickBot="1" x14ac:dyDescent="0.35">
      <c r="A77" s="35" t="s">
        <v>17</v>
      </c>
      <c r="B77" s="3" t="s">
        <v>25</v>
      </c>
      <c r="C77" s="4"/>
      <c r="D77" s="4"/>
      <c r="E77" s="4"/>
      <c r="F77" s="4"/>
      <c r="G77" s="19"/>
    </row>
    <row r="78" spans="1:7" ht="15" thickBot="1" x14ac:dyDescent="0.35">
      <c r="A78" s="17">
        <v>53</v>
      </c>
      <c r="B78" s="12" t="s">
        <v>48</v>
      </c>
      <c r="C78" s="13">
        <f>+C79+C80</f>
        <v>0</v>
      </c>
      <c r="D78" s="13">
        <f t="shared" ref="D78:G78" si="22">+D79+D80</f>
        <v>0</v>
      </c>
      <c r="E78" s="13">
        <f t="shared" si="22"/>
        <v>100600</v>
      </c>
      <c r="F78" s="13">
        <f t="shared" si="22"/>
        <v>100600</v>
      </c>
      <c r="G78" s="13">
        <f t="shared" si="22"/>
        <v>28800</v>
      </c>
    </row>
    <row r="79" spans="1:7" x14ac:dyDescent="0.3">
      <c r="A79" s="35">
        <v>31</v>
      </c>
      <c r="B79" s="6" t="s">
        <v>21</v>
      </c>
      <c r="C79" s="4"/>
      <c r="D79" s="4"/>
      <c r="E79" s="4">
        <v>75600</v>
      </c>
      <c r="F79" s="4">
        <v>75600</v>
      </c>
      <c r="G79" s="19">
        <v>28800</v>
      </c>
    </row>
    <row r="80" spans="1:7" ht="15" thickBot="1" x14ac:dyDescent="0.35">
      <c r="A80" s="35">
        <v>32</v>
      </c>
      <c r="B80" s="3" t="s">
        <v>20</v>
      </c>
      <c r="C80" s="4"/>
      <c r="D80" s="4"/>
      <c r="E80" s="4">
        <v>25000</v>
      </c>
      <c r="F80" s="4">
        <v>25000</v>
      </c>
      <c r="G80" s="19"/>
    </row>
    <row r="81" spans="1:7" ht="15" thickBot="1" x14ac:dyDescent="0.35">
      <c r="A81" s="17" t="s">
        <v>30</v>
      </c>
      <c r="B81" s="12" t="s">
        <v>5</v>
      </c>
      <c r="C81" s="13">
        <f>SUM(C82:C87)</f>
        <v>0</v>
      </c>
      <c r="D81" s="13">
        <f t="shared" ref="D81:G81" si="23">SUM(D82:D87)</f>
        <v>0</v>
      </c>
      <c r="E81" s="13">
        <f t="shared" si="23"/>
        <v>0</v>
      </c>
      <c r="F81" s="13">
        <f t="shared" si="23"/>
        <v>0</v>
      </c>
      <c r="G81" s="29">
        <f t="shared" si="23"/>
        <v>0</v>
      </c>
    </row>
    <row r="82" spans="1:7" x14ac:dyDescent="0.3">
      <c r="A82" s="34" t="s">
        <v>6</v>
      </c>
      <c r="B82" s="6" t="s">
        <v>21</v>
      </c>
      <c r="C82" s="2"/>
      <c r="D82" s="2"/>
      <c r="E82" s="2"/>
      <c r="F82" s="2"/>
      <c r="G82" s="18"/>
    </row>
    <row r="83" spans="1:7" x14ac:dyDescent="0.3">
      <c r="A83" s="35" t="s">
        <v>11</v>
      </c>
      <c r="B83" s="3" t="s">
        <v>20</v>
      </c>
      <c r="C83" s="4"/>
      <c r="D83" s="4"/>
      <c r="E83" s="4"/>
      <c r="F83" s="4"/>
      <c r="G83" s="19"/>
    </row>
    <row r="84" spans="1:7" x14ac:dyDescent="0.3">
      <c r="A84" s="35" t="s">
        <v>12</v>
      </c>
      <c r="B84" s="3" t="s">
        <v>22</v>
      </c>
      <c r="C84" s="4"/>
      <c r="D84" s="4"/>
      <c r="E84" s="4"/>
      <c r="F84" s="4"/>
      <c r="G84" s="19"/>
    </row>
    <row r="85" spans="1:7" x14ac:dyDescent="0.3">
      <c r="A85" s="35" t="s">
        <v>14</v>
      </c>
      <c r="B85" s="3" t="s">
        <v>29</v>
      </c>
      <c r="C85" s="4"/>
      <c r="D85" s="4"/>
      <c r="E85" s="4"/>
      <c r="F85" s="4"/>
      <c r="G85" s="19"/>
    </row>
    <row r="86" spans="1:7" x14ac:dyDescent="0.3">
      <c r="A86" s="35" t="s">
        <v>15</v>
      </c>
      <c r="B86" s="3" t="s">
        <v>24</v>
      </c>
      <c r="C86" s="4"/>
      <c r="D86" s="4"/>
      <c r="E86" s="4"/>
      <c r="F86" s="4"/>
      <c r="G86" s="19"/>
    </row>
    <row r="87" spans="1:7" ht="15" thickBot="1" x14ac:dyDescent="0.35">
      <c r="A87" s="37" t="s">
        <v>17</v>
      </c>
      <c r="B87" s="21" t="s">
        <v>25</v>
      </c>
      <c r="C87" s="22"/>
      <c r="D87" s="22"/>
      <c r="E87" s="22"/>
      <c r="F87" s="22"/>
      <c r="G87" s="23"/>
    </row>
    <row r="91" spans="1:7" x14ac:dyDescent="0.3">
      <c r="C91" s="5"/>
    </row>
  </sheetData>
  <mergeCells count="2">
    <mergeCell ref="C15:G15"/>
    <mergeCell ref="A15:B15"/>
  </mergeCells>
  <dataValidations disablePrompts="1" count="1">
    <dataValidation type="whole" allowBlank="1" showInputMessage="1" showErrorMessage="1" errorTitle="GREŠKA" error="U ovo polje je dozvoljen unos samo brojčanih vrijednosti (bez decimala!)" sqref="D25:G25 D29 E40:G43" xr:uid="{1A1AEE2D-E665-4158-8368-B92F94236CE0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scale="72" orientation="portrait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CF1CC19DF524CA42A994CB1BA0998" ma:contentTypeVersion="11" ma:contentTypeDescription="Create a new document." ma:contentTypeScope="" ma:versionID="4e0520be179d153c5660497a2ad9f0de">
  <xsd:schema xmlns:xsd="http://www.w3.org/2001/XMLSchema" xmlns:xs="http://www.w3.org/2001/XMLSchema" xmlns:p="http://schemas.microsoft.com/office/2006/metadata/properties" xmlns:ns3="85b01fc2-e437-4c9d-ba8e-ba5cf7a582fb" targetNamespace="http://schemas.microsoft.com/office/2006/metadata/properties" ma:root="true" ma:fieldsID="3b716ef09276ff5dfa2f426bb8ac5cb8" ns3:_="">
    <xsd:import namespace="85b01fc2-e437-4c9d-ba8e-ba5cf7a582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01fc2-e437-4c9d-ba8e-ba5cf7a58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95BAA-459D-4E84-9926-0C3924210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01fc2-e437-4c9d-ba8e-ba5cf7a58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109D70-5D95-4440-B546-68115FC2D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25EFD-E26D-486D-A1D9-530B4BD1588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85b01fc2-e437-4c9d-ba8e-ba5cf7a582f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Sandra Vidić</cp:lastModifiedBy>
  <cp:lastPrinted>2024-12-16T10:36:56Z</cp:lastPrinted>
  <dcterms:created xsi:type="dcterms:W3CDTF">2022-10-31T10:11:38Z</dcterms:created>
  <dcterms:modified xsi:type="dcterms:W3CDTF">2025-12-15T13:42:37Z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0x010100003CF1CC19DF524CA42A994CB1BA0998</vt:lpwstr>
  </property>
</Properties>
</file>