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vidic\Desktop\2020\FINANCIJSKI PLANOVI\2025\REBALANS\prosinac 2025\"/>
    </mc:Choice>
  </mc:AlternateContent>
  <xr:revisionPtr revIDLastSave="0" documentId="13_ncr:1_{4CDD9569-519C-4284-B161-BAB54EBDC2A0}" xr6:coauthVersionLast="37" xr6:coauthVersionMax="37" xr10:uidLastSave="{00000000-0000-0000-0000-000000000000}"/>
  <bookViews>
    <workbookView xWindow="0" yWindow="0" windowWidth="28800" windowHeight="9810" xr2:uid="{596964E8-474E-49F1-9986-ABE50178869A}"/>
  </bookViews>
  <sheets>
    <sheet name="FFRi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7" i="1" s="1"/>
  <c r="E48" i="1"/>
  <c r="E47" i="1" s="1"/>
  <c r="C48" i="1"/>
  <c r="C47" i="1" s="1"/>
  <c r="E57" i="1"/>
  <c r="E68" i="1"/>
  <c r="E34" i="1" l="1"/>
  <c r="E86" i="1" l="1"/>
  <c r="D86" i="1"/>
  <c r="C86" i="1"/>
  <c r="E76" i="1"/>
  <c r="D76" i="1"/>
  <c r="C76" i="1"/>
  <c r="E67" i="1"/>
  <c r="D67" i="1"/>
  <c r="C67" i="1"/>
  <c r="E60" i="1"/>
  <c r="D60" i="1"/>
  <c r="C60" i="1"/>
  <c r="E51" i="1"/>
  <c r="E50" i="1" s="1"/>
  <c r="D51" i="1"/>
  <c r="D50" i="1" s="1"/>
  <c r="C51" i="1"/>
  <c r="C50" i="1" s="1"/>
  <c r="E42" i="1"/>
  <c r="D42" i="1"/>
  <c r="C42" i="1"/>
  <c r="E41" i="1"/>
  <c r="D41" i="1"/>
  <c r="C41" i="1"/>
  <c r="E39" i="1"/>
  <c r="E38" i="1" s="1"/>
  <c r="D39" i="1"/>
  <c r="D38" i="1" s="1"/>
  <c r="C39" i="1"/>
  <c r="C38" i="1" s="1"/>
  <c r="C33" i="1"/>
  <c r="C24" i="1"/>
  <c r="C23" i="1" s="1"/>
  <c r="E24" i="1"/>
  <c r="E23" i="1" s="1"/>
  <c r="D24" i="1"/>
  <c r="D23" i="1" s="1"/>
  <c r="E19" i="1"/>
  <c r="E18" i="1" s="1"/>
  <c r="D19" i="1"/>
  <c r="D18" i="1" s="1"/>
  <c r="C19" i="1"/>
  <c r="C18" i="1" s="1"/>
  <c r="E3" i="1"/>
  <c r="D3" i="1"/>
  <c r="C3" i="1"/>
  <c r="D33" i="1" l="1"/>
  <c r="E33" i="1"/>
  <c r="C59" i="1"/>
  <c r="C17" i="1" s="1"/>
  <c r="D59" i="1"/>
  <c r="D17" i="1" s="1"/>
  <c r="E59" i="1"/>
  <c r="E17" i="1" s="1"/>
</calcChain>
</file>

<file path=xl/sharedStrings.xml><?xml version="1.0" encoding="utf-8"?>
<sst xmlns="http://schemas.openxmlformats.org/spreadsheetml/2006/main" count="154" uniqueCount="59">
  <si>
    <t>BROJČANA OZNAKA PRORAČUNSKOG KORISNIKA:   22857</t>
  </si>
  <si>
    <t xml:space="preserve">NAZIV PRORAČUNSKOG KORISNIKA:                    SVEUČILIŠTE U RIJECI, FILOZOFSKI FAKULTET </t>
  </si>
  <si>
    <t>PLAN 
ZA 2025.</t>
  </si>
  <si>
    <t>UKUPNO IZVORI</t>
  </si>
  <si>
    <t>Opći prihodi i primici</t>
  </si>
  <si>
    <t>Sredstva učešća za pomoći</t>
  </si>
  <si>
    <t>Vlastiti prihodi</t>
  </si>
  <si>
    <t>Ostali prihodi za posebne namjene</t>
  </si>
  <si>
    <t>Pomoći EU</t>
  </si>
  <si>
    <t>Ostale pomoći</t>
  </si>
  <si>
    <t>Donacije</t>
  </si>
  <si>
    <t>Europski socijalni fond (ESF)</t>
  </si>
  <si>
    <t>Mehanizam za oporavak i otpornost</t>
  </si>
  <si>
    <t>Fond solidarnosti Europske unije – potres</t>
  </si>
  <si>
    <t>Europski fond za regionalni razvoj (ERDF)</t>
  </si>
  <si>
    <t>Prihodi od nefin. imovine i nadoknade štete s osnova osig.</t>
  </si>
  <si>
    <t xml:space="preserve">UKUPNO AKTIVNOSTI </t>
  </si>
  <si>
    <t>A621002</t>
  </si>
  <si>
    <t>REDOVNA DJELATNOST SVEUČILIŠTA U RIJECI</t>
  </si>
  <si>
    <t>11</t>
  </si>
  <si>
    <t>31</t>
  </si>
  <si>
    <t>Rashodi za zaposlene</t>
  </si>
  <si>
    <t>32</t>
  </si>
  <si>
    <t>Materijalni rashodi</t>
  </si>
  <si>
    <t>38</t>
  </si>
  <si>
    <t>Ostali rashodi</t>
  </si>
  <si>
    <t>A622122</t>
  </si>
  <si>
    <t>PROGRAMSKO FINANCIRANJE JAVNIH VISOKIH UČILIŠTA</t>
  </si>
  <si>
    <t>34</t>
  </si>
  <si>
    <t>Financijski rashodi</t>
  </si>
  <si>
    <t>37</t>
  </si>
  <si>
    <t>Naknade građanima i kućanstvima na temelju osiguranja i druge naknade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</si>
  <si>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</si>
  <si>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</si>
  <si>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</si>
  <si>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</si>
  <si>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</si>
  <si>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</si>
  <si>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A621038</t>
  </si>
  <si>
    <t xml:space="preserve"> PROGRAMI VJEŽBAONICA VISOKIH UČILIŠTA</t>
  </si>
  <si>
    <t xml:space="preserve">A621181 </t>
  </si>
  <si>
    <t>PRAVOMOĆNE SUDSKE PRESUDE</t>
  </si>
  <si>
    <t xml:space="preserve">Plaće za redovan rad  </t>
  </si>
  <si>
    <t>Doprinosi za obvezno zdravstveno osiguranje</t>
  </si>
  <si>
    <t>Doprinosi za obvezno osiguranje  u slučaju nezaposlenosti</t>
  </si>
  <si>
    <t xml:space="preserve">       A679072</t>
  </si>
  <si>
    <t>EU PROJEKTI SVEUČILIŠTA U RIJECI (IZ EVIDENCIJSKIH PRIHODA)</t>
  </si>
  <si>
    <t xml:space="preserve">A679089 </t>
  </si>
  <si>
    <t>REDOVNA DJELATNOST SVEUČILIŠTA U RIJECI (IZ EVIDENCIJSKIH PRIHODA)</t>
  </si>
  <si>
    <t>Pomoći dane u inozemstvo i unutar općeg proračuna</t>
  </si>
  <si>
    <t>'Rashodi za nabavu proizvedene dugotrajne imovine</t>
  </si>
  <si>
    <t>43</t>
  </si>
  <si>
    <t>52</t>
  </si>
  <si>
    <t>36</t>
  </si>
  <si>
    <t>61</t>
  </si>
  <si>
    <t>NOVI PLAN 2025.</t>
  </si>
  <si>
    <t>IZVRŠENJE
2024.</t>
  </si>
  <si>
    <t>A621183</t>
  </si>
  <si>
    <t>STIPENDIJE I ŠKOLARINE ZA DOKTORSKI STUDIJ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</si>
</sst>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</borders>
  <cellStyleXfs count="3">
    <xf numFmtId="0" fontId="0" fillId="0" borderId="0"/>
    <xf numFmtId="0" fontId="2" fillId="4" borderId="5" applyNumberFormat="0" applyProtection="0">
      <alignment horizontal="left" vertical="center" indent="1"/>
    </xf>
    <xf numFmtId="4" fontId="2" fillId="0" borderId="5" applyNumberFormat="0" applyProtection="0">
      <alignment horizontal="right" vertical="center"/>
    </xf>
  </cellStyleXfs>
  <cellXfs count="37">
    <xf numFmtId="0" fontId="0" fillId="0" borderId="0" xfId="0"/>
    <xf numFmtId="0" fontId="0" fillId="0" borderId="0" xfId="0" applyFill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center" wrapText="1"/>
    </xf>
    <xf numFmtId="3" fontId="1" fillId="3" borderId="4" xfId="0" quotePrefix="1" applyNumberFormat="1" applyFont="1" applyFill="1" applyBorder="1" applyAlignment="1">
      <alignment horizontal="center" vertical="center" wrapText="1"/>
    </xf>
    <xf numFmtId="0" fontId="3" fillId="5" borderId="6" xfId="1" quotePrefix="1" applyFont="1" applyFill="1" applyBorder="1" applyAlignment="1">
      <alignment horizontal="left" vertical="center" indent="7"/>
    </xf>
    <xf numFmtId="0" fontId="2" fillId="0" borderId="7" xfId="1" quotePrefix="1" applyFill="1" applyBorder="1">
      <alignment horizontal="left" vertical="center" indent="1"/>
    </xf>
    <xf numFmtId="3" fontId="2" fillId="0" borderId="7" xfId="2" applyNumberFormat="1" applyFill="1" applyBorder="1">
      <alignment horizontal="right" vertical="center"/>
    </xf>
    <xf numFmtId="0" fontId="3" fillId="5" borderId="8" xfId="1" quotePrefix="1" applyFont="1" applyFill="1" applyBorder="1" applyAlignment="1">
      <alignment horizontal="left" vertical="center" indent="7"/>
    </xf>
    <xf numFmtId="0" fontId="2" fillId="0" borderId="5" xfId="1" quotePrefix="1" applyFill="1" applyBorder="1">
      <alignment horizontal="left" vertical="center" indent="1"/>
    </xf>
    <xf numFmtId="3" fontId="2" fillId="0" borderId="5" xfId="2" applyNumberFormat="1" applyFill="1" applyBorder="1">
      <alignment horizontal="right" vertical="center"/>
    </xf>
    <xf numFmtId="0" fontId="3" fillId="5" borderId="9" xfId="1" quotePrefix="1" applyFont="1" applyFill="1" applyBorder="1" applyAlignment="1">
      <alignment horizontal="left" vertical="center" indent="7"/>
    </xf>
    <xf numFmtId="0" fontId="2" fillId="0" borderId="10" xfId="1" quotePrefix="1" applyFill="1" applyBorder="1">
      <alignment horizontal="left" vertical="center" indent="1"/>
    </xf>
    <xf numFmtId="3" fontId="2" fillId="0" borderId="10" xfId="2" applyNumberFormat="1" applyFill="1" applyBorder="1">
      <alignment horizontal="right" vertical="center"/>
    </xf>
    <xf numFmtId="0" fontId="2" fillId="3" borderId="11" xfId="1" quotePrefix="1" applyFill="1" applyBorder="1" applyAlignment="1">
      <alignment horizontal="left" vertical="center" indent="7"/>
    </xf>
    <xf numFmtId="0" fontId="2" fillId="6" borderId="11" xfId="1" quotePrefix="1" applyFill="1" applyBorder="1" applyAlignment="1">
      <alignment horizontal="left" vertical="center" indent="5"/>
    </xf>
    <xf numFmtId="0" fontId="2" fillId="6" borderId="12" xfId="1" quotePrefix="1" applyFill="1" applyBorder="1">
      <alignment horizontal="left" vertical="center" indent="1"/>
    </xf>
    <xf numFmtId="3" fontId="2" fillId="6" borderId="12" xfId="2" applyNumberFormat="1" applyFill="1" applyBorder="1">
      <alignment horizontal="right" vertical="center"/>
    </xf>
    <xf numFmtId="0" fontId="2" fillId="5" borderId="11" xfId="1" quotePrefix="1" applyFill="1" applyBorder="1" applyAlignment="1">
      <alignment horizontal="left" vertical="center" indent="7"/>
    </xf>
    <xf numFmtId="0" fontId="2" fillId="5" borderId="12" xfId="1" quotePrefix="1" applyFill="1" applyBorder="1">
      <alignment horizontal="left" vertical="center" indent="1"/>
    </xf>
    <xf numFmtId="3" fontId="2" fillId="5" borderId="12" xfId="2" applyNumberFormat="1" applyFill="1" applyBorder="1">
      <alignment horizontal="right" vertical="center"/>
    </xf>
    <xf numFmtId="0" fontId="2" fillId="0" borderId="6" xfId="1" quotePrefix="1" applyFill="1" applyBorder="1" applyAlignment="1">
      <alignment horizontal="left" vertical="center" indent="9"/>
    </xf>
    <xf numFmtId="0" fontId="2" fillId="0" borderId="8" xfId="1" quotePrefix="1" applyFill="1" applyBorder="1" applyAlignment="1">
      <alignment horizontal="left" vertical="center" indent="9"/>
    </xf>
    <xf numFmtId="0" fontId="2" fillId="0" borderId="9" xfId="1" quotePrefix="1" applyFill="1" applyBorder="1" applyAlignment="1">
      <alignment horizontal="left" vertical="center" indent="9"/>
    </xf>
    <xf numFmtId="3" fontId="4" fillId="0" borderId="5" xfId="2" applyNumberFormat="1" applyFont="1" applyBorder="1" applyProtection="1">
      <alignment horizontal="right" vertical="center"/>
      <protection locked="0"/>
    </xf>
    <xf numFmtId="0" fontId="2" fillId="0" borderId="13" xfId="1" quotePrefix="1" applyFill="1" applyBorder="1" applyAlignment="1">
      <alignment horizontal="left" vertical="center" indent="9"/>
    </xf>
    <xf numFmtId="0" fontId="2" fillId="0" borderId="14" xfId="1" quotePrefix="1" applyFill="1" applyBorder="1">
      <alignment horizontal="left" vertical="center" indent="1"/>
    </xf>
    <xf numFmtId="3" fontId="2" fillId="0" borderId="14" xfId="2" applyNumberFormat="1" applyFill="1" applyBorder="1">
      <alignment horizontal="right" vertical="center"/>
    </xf>
    <xf numFmtId="0" fontId="2" fillId="6" borderId="11" xfId="1" quotePrefix="1" applyFill="1" applyBorder="1" applyAlignment="1">
      <alignment horizontal="center" vertical="center"/>
    </xf>
    <xf numFmtId="0" fontId="2" fillId="5" borderId="11" xfId="1" quotePrefix="1" applyFill="1" applyBorder="1" applyAlignment="1">
      <alignment horizontal="center" vertical="center"/>
    </xf>
    <xf numFmtId="0" fontId="2" fillId="0" borderId="15" xfId="1" quotePrefix="1" applyFill="1" applyBorder="1" applyAlignment="1">
      <alignment horizontal="left" vertical="center" indent="9"/>
    </xf>
    <xf numFmtId="0" fontId="2" fillId="0" borderId="16" xfId="1" quotePrefix="1" applyFill="1" applyBorder="1">
      <alignment horizontal="left" vertical="center" indent="1"/>
    </xf>
    <xf numFmtId="3" fontId="2" fillId="0" borderId="16" xfId="2" applyNumberFormat="1" applyFill="1" applyBorder="1">
      <alignment horizontal="right" vertical="center"/>
    </xf>
    <xf numFmtId="3" fontId="0" fillId="0" borderId="0" xfId="0" applyNumberFormat="1" applyFill="1"/>
  </cellXfs>
  <cellStyles count="3">
    <cellStyle name="Normalno" xfId="0" builtinId="0"/>
    <cellStyle name="SAPBEXHLevel3 2" xfId="1" xr:uid="{69918EB2-22DA-4E52-919F-5E6EB60E3B01}"/>
    <cellStyle name="SAPBEXstdData 2" xfId="2" xr:uid="{AAE2610B-64F9-4161-8479-8BE1BFFE0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F0DAE-0CF1-4560-B8C0-3F0EB04995D4}">
  <dimension ref="A1:G92"/>
  <sheetViews>
    <sheetView tabSelected="1" zoomScale="86" zoomScaleNormal="86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9" sqref="G19"/>
    </sheetView>
  </sheetViews>
  <sheetFormatPr defaultColWidth="9.140625" defaultRowHeight="15" x14ac:dyDescent="0.25"/>
  <cols>
    <col min="1" max="1" width="17.28515625" style="1" customWidth="1"/>
    <col min="2" max="2" width="51.42578125" style="1" customWidth="1"/>
    <col min="3" max="5" width="13.28515625" style="1" customWidth="1"/>
    <col min="6" max="6" width="9.140625" style="1"/>
    <col min="7" max="7" width="10.28515625" style="1" bestFit="1" customWidth="1"/>
    <col min="8" max="16384" width="9.140625" style="1"/>
  </cols>
  <sheetData>
    <row r="1" spans="1:5" ht="15.75" thickBot="1" x14ac:dyDescent="0.3"/>
    <row r="2" spans="1:5" ht="64.5" thickBot="1" x14ac:dyDescent="0.3">
      <c r="A2" s="2" t="s">
        <v>0</v>
      </c>
      <c r="B2" s="3" t="s">
        <v>1</v>
      </c>
      <c r="C2" s="3" t="s">
        <v>56</v>
      </c>
      <c r="D2" s="4" t="s">
        <v>2</v>
      </c>
      <c r="E2" s="4" t="s">
        <v>55</v>
      </c>
    </row>
    <row r="3" spans="1:5" ht="15.75" thickBot="1" x14ac:dyDescent="0.3">
      <c r="A3" s="5"/>
      <c r="B3" s="6" t="s">
        <v>3</v>
      </c>
      <c r="C3" s="7">
        <f t="shared" ref="C3:E3" si="0">SUM(C4:C16)</f>
        <v>10555554</v>
      </c>
      <c r="D3" s="7">
        <f t="shared" si="0"/>
        <v>10195881</v>
      </c>
      <c r="E3" s="7">
        <f t="shared" si="0"/>
        <v>11303929</v>
      </c>
    </row>
    <row r="4" spans="1:5" x14ac:dyDescent="0.25">
      <c r="A4" s="8">
        <v>11</v>
      </c>
      <c r="B4" s="9" t="s">
        <v>4</v>
      </c>
      <c r="C4" s="10">
        <v>9246209</v>
      </c>
      <c r="D4" s="10">
        <v>9267799</v>
      </c>
      <c r="E4" s="10">
        <v>9944534</v>
      </c>
    </row>
    <row r="5" spans="1:5" x14ac:dyDescent="0.25">
      <c r="A5" s="8">
        <v>12</v>
      </c>
      <c r="B5" s="9" t="s">
        <v>5</v>
      </c>
      <c r="C5" s="10"/>
      <c r="D5" s="10"/>
      <c r="E5" s="10"/>
    </row>
    <row r="6" spans="1:5" x14ac:dyDescent="0.25">
      <c r="A6" s="11">
        <v>31</v>
      </c>
      <c r="B6" s="12" t="s">
        <v>6</v>
      </c>
      <c r="C6" s="13">
        <v>68407</v>
      </c>
      <c r="D6" s="13">
        <v>45550</v>
      </c>
      <c r="E6" s="13">
        <v>49825</v>
      </c>
    </row>
    <row r="7" spans="1:5" x14ac:dyDescent="0.25">
      <c r="A7" s="11">
        <v>43</v>
      </c>
      <c r="B7" s="12" t="s">
        <v>7</v>
      </c>
      <c r="C7" s="13">
        <v>327101</v>
      </c>
      <c r="D7" s="13">
        <v>280000</v>
      </c>
      <c r="E7" s="13">
        <v>319620</v>
      </c>
    </row>
    <row r="8" spans="1:5" x14ac:dyDescent="0.25">
      <c r="A8" s="11">
        <v>51</v>
      </c>
      <c r="B8" s="12" t="s">
        <v>8</v>
      </c>
      <c r="C8" s="13">
        <v>363629</v>
      </c>
      <c r="D8" s="13">
        <v>385100</v>
      </c>
      <c r="E8" s="13">
        <v>365645</v>
      </c>
    </row>
    <row r="9" spans="1:5" x14ac:dyDescent="0.25">
      <c r="A9" s="11">
        <v>52</v>
      </c>
      <c r="B9" s="12" t="s">
        <v>9</v>
      </c>
      <c r="C9" s="13">
        <v>550208</v>
      </c>
      <c r="D9" s="13">
        <v>217432</v>
      </c>
      <c r="E9" s="13">
        <v>532033</v>
      </c>
    </row>
    <row r="10" spans="1:5" x14ac:dyDescent="0.25">
      <c r="A10" s="11">
        <v>61</v>
      </c>
      <c r="B10" s="12" t="s">
        <v>10</v>
      </c>
      <c r="C10" s="13"/>
      <c r="D10" s="13"/>
      <c r="E10" s="13"/>
    </row>
    <row r="11" spans="1:5" x14ac:dyDescent="0.25">
      <c r="A11" s="11">
        <v>561</v>
      </c>
      <c r="B11" s="12" t="s">
        <v>11</v>
      </c>
      <c r="C11" s="13"/>
      <c r="D11" s="13"/>
      <c r="E11" s="13"/>
    </row>
    <row r="12" spans="1:5" x14ac:dyDescent="0.25">
      <c r="A12" s="11">
        <v>581</v>
      </c>
      <c r="B12" s="12" t="s">
        <v>12</v>
      </c>
      <c r="C12" s="13"/>
      <c r="D12" s="13"/>
      <c r="E12" s="13">
        <v>92272</v>
      </c>
    </row>
    <row r="13" spans="1:5" x14ac:dyDescent="0.25">
      <c r="A13" s="11">
        <v>5761</v>
      </c>
      <c r="B13" s="12" t="s">
        <v>13</v>
      </c>
      <c r="C13" s="13"/>
      <c r="D13" s="13"/>
      <c r="E13" s="13"/>
    </row>
    <row r="14" spans="1:5" x14ac:dyDescent="0.25">
      <c r="A14" s="14">
        <v>563</v>
      </c>
      <c r="B14" s="15" t="s">
        <v>14</v>
      </c>
      <c r="C14" s="16"/>
      <c r="D14" s="16"/>
      <c r="E14" s="16"/>
    </row>
    <row r="15" spans="1:5" x14ac:dyDescent="0.25">
      <c r="A15" s="14">
        <v>61</v>
      </c>
      <c r="B15" s="15" t="s">
        <v>10</v>
      </c>
      <c r="C15" s="16"/>
      <c r="D15" s="16"/>
      <c r="E15" s="16"/>
    </row>
    <row r="16" spans="1:5" ht="15.75" thickBot="1" x14ac:dyDescent="0.3">
      <c r="A16" s="14">
        <v>71</v>
      </c>
      <c r="B16" s="15" t="s">
        <v>15</v>
      </c>
      <c r="C16" s="16"/>
      <c r="D16" s="16"/>
      <c r="E16" s="16"/>
    </row>
    <row r="17" spans="1:7" ht="15.75" thickBot="1" x14ac:dyDescent="0.3">
      <c r="A17" s="17"/>
      <c r="B17" s="6" t="s">
        <v>16</v>
      </c>
      <c r="C17" s="7">
        <f>C18+C23+C38+C41+C50+C59</f>
        <v>10555554.280000001</v>
      </c>
      <c r="D17" s="7">
        <f>D18+D23+D38+D41+D50+D59</f>
        <v>10195881</v>
      </c>
      <c r="E17" s="7">
        <f>E18+E23+E38+E41+E50+E59+E33+E47</f>
        <v>11303929</v>
      </c>
    </row>
    <row r="18" spans="1:7" ht="15.75" thickBot="1" x14ac:dyDescent="0.3">
      <c r="A18" s="18" t="s">
        <v>17</v>
      </c>
      <c r="B18" s="19" t="s">
        <v>18</v>
      </c>
      <c r="C18" s="20">
        <f t="shared" ref="C18:D18" si="1">C19</f>
        <v>8465795</v>
      </c>
      <c r="D18" s="20">
        <f t="shared" si="1"/>
        <v>8787626</v>
      </c>
      <c r="E18" s="20">
        <f>E19</f>
        <v>9442565</v>
      </c>
    </row>
    <row r="19" spans="1:7" ht="15.75" thickBot="1" x14ac:dyDescent="0.3">
      <c r="A19" s="21" t="s">
        <v>19</v>
      </c>
      <c r="B19" s="22" t="s">
        <v>4</v>
      </c>
      <c r="C19" s="23">
        <f t="shared" ref="C19:E19" si="2">SUM(C20:C22)</f>
        <v>8465795</v>
      </c>
      <c r="D19" s="23">
        <f t="shared" si="2"/>
        <v>8787626</v>
      </c>
      <c r="E19" s="23">
        <f t="shared" si="2"/>
        <v>9442565</v>
      </c>
      <c r="G19" s="36"/>
    </row>
    <row r="20" spans="1:7" x14ac:dyDescent="0.25">
      <c r="A20" s="24" t="s">
        <v>20</v>
      </c>
      <c r="B20" s="9" t="s">
        <v>21</v>
      </c>
      <c r="C20" s="10">
        <v>8359689</v>
      </c>
      <c r="D20" s="10">
        <v>8694779</v>
      </c>
      <c r="E20" s="10">
        <v>9329368</v>
      </c>
    </row>
    <row r="21" spans="1:7" x14ac:dyDescent="0.25">
      <c r="A21" s="25" t="s">
        <v>22</v>
      </c>
      <c r="B21" s="12" t="s">
        <v>23</v>
      </c>
      <c r="C21" s="13">
        <v>106106</v>
      </c>
      <c r="D21" s="10">
        <v>92847</v>
      </c>
      <c r="E21" s="10">
        <v>113197</v>
      </c>
    </row>
    <row r="22" spans="1:7" ht="15.75" thickBot="1" x14ac:dyDescent="0.3">
      <c r="A22" s="26" t="s">
        <v>24</v>
      </c>
      <c r="B22" s="15" t="s">
        <v>25</v>
      </c>
      <c r="C22" s="16"/>
      <c r="D22" s="16"/>
      <c r="E22" s="16"/>
    </row>
    <row r="23" spans="1:7" ht="15.75" thickBot="1" x14ac:dyDescent="0.3">
      <c r="A23" s="18" t="s">
        <v>26</v>
      </c>
      <c r="B23" s="19" t="s">
        <v>27</v>
      </c>
      <c r="C23" s="20">
        <f t="shared" ref="C23:E23" si="3">C24</f>
        <v>687494.14</v>
      </c>
      <c r="D23" s="20">
        <f t="shared" si="3"/>
        <v>439080</v>
      </c>
      <c r="E23" s="20">
        <f t="shared" si="3"/>
        <v>448534</v>
      </c>
    </row>
    <row r="24" spans="1:7" ht="15.75" thickBot="1" x14ac:dyDescent="0.3">
      <c r="A24" s="21" t="s">
        <v>19</v>
      </c>
      <c r="B24" s="22" t="s">
        <v>4</v>
      </c>
      <c r="C24" s="23">
        <f t="shared" ref="C24:E24" si="4">SUM(C25:C32)</f>
        <v>687494.14</v>
      </c>
      <c r="D24" s="23">
        <f t="shared" si="4"/>
        <v>439080</v>
      </c>
      <c r="E24" s="23">
        <f t="shared" si="4"/>
        <v>448534</v>
      </c>
    </row>
    <row r="25" spans="1:7" x14ac:dyDescent="0.25">
      <c r="A25" s="24" t="s">
        <v>20</v>
      </c>
      <c r="B25" s="9" t="s">
        <v>21</v>
      </c>
      <c r="C25" s="10">
        <v>175410.8</v>
      </c>
      <c r="D25" s="10"/>
      <c r="E25" s="10">
        <v>10000</v>
      </c>
    </row>
    <row r="26" spans="1:7" x14ac:dyDescent="0.25">
      <c r="A26" s="25" t="s">
        <v>22</v>
      </c>
      <c r="B26" s="12" t="s">
        <v>23</v>
      </c>
      <c r="C26" s="13">
        <v>492557.8</v>
      </c>
      <c r="D26" s="13">
        <v>423500</v>
      </c>
      <c r="E26" s="13">
        <v>422954</v>
      </c>
    </row>
    <row r="27" spans="1:7" x14ac:dyDescent="0.25">
      <c r="A27" s="25" t="s">
        <v>28</v>
      </c>
      <c r="B27" s="12" t="s">
        <v>29</v>
      </c>
      <c r="C27" s="13">
        <v>7631.51</v>
      </c>
      <c r="D27" s="27">
        <v>2000</v>
      </c>
      <c r="E27" s="27">
        <v>2000</v>
      </c>
    </row>
    <row r="28" spans="1:7" x14ac:dyDescent="0.25">
      <c r="A28" s="25" t="s">
        <v>30</v>
      </c>
      <c r="B28" s="12" t="s">
        <v>31</v>
      </c>
      <c r="C28" s="13">
        <v>9290</v>
      </c>
      <c r="D28" s="13"/>
      <c r="E28" s="13"/>
    </row>
    <row r="29" spans="1:7" x14ac:dyDescent="0.25">
      <c r="A29" s="25" t="s">
        <v>24</v>
      </c>
      <c r="B29" s="12" t="s">
        <v>25</v>
      </c>
      <c r="C29" s="13">
        <v>100</v>
      </c>
      <c r="D29" s="13"/>
      <c r="E29" s="13"/>
    </row>
    <row r="30" spans="1:7" x14ac:dyDescent="0.25">
      <c r="A30" s="25" t="s">
        <v>32</v>
      </c>
      <c r="B30" s="12" t="s">
        <v>33</v>
      </c>
      <c r="C30" s="13"/>
      <c r="D30" s="13">
        <v>10000</v>
      </c>
      <c r="E30" s="13">
        <v>10000</v>
      </c>
    </row>
    <row r="31" spans="1:7" x14ac:dyDescent="0.25">
      <c r="A31" s="25" t="s">
        <v>34</v>
      </c>
      <c r="B31" s="12" t="s">
        <v>35</v>
      </c>
      <c r="C31" s="13">
        <v>2504.0300000000002</v>
      </c>
      <c r="D31" s="27">
        <v>3580</v>
      </c>
      <c r="E31" s="27">
        <v>3580</v>
      </c>
    </row>
    <row r="32" spans="1:7" ht="15.75" thickBot="1" x14ac:dyDescent="0.3">
      <c r="A32" s="26" t="s">
        <v>36</v>
      </c>
      <c r="B32" s="15" t="s">
        <v>37</v>
      </c>
      <c r="C32" s="16"/>
      <c r="D32" s="16"/>
      <c r="E32" s="16"/>
    </row>
    <row r="33" spans="1:5" ht="15.75" thickBot="1" x14ac:dyDescent="0.3">
      <c r="A33" s="18" t="s">
        <v>26</v>
      </c>
      <c r="B33" s="19" t="s">
        <v>27</v>
      </c>
      <c r="C33" s="20">
        <f t="shared" ref="C33:E33" si="5">C34</f>
        <v>0</v>
      </c>
      <c r="D33" s="20">
        <f t="shared" si="5"/>
        <v>0</v>
      </c>
      <c r="E33" s="20">
        <f t="shared" si="5"/>
        <v>92272</v>
      </c>
    </row>
    <row r="34" spans="1:5" ht="15.75" thickBot="1" x14ac:dyDescent="0.3">
      <c r="A34" s="21">
        <v>581</v>
      </c>
      <c r="B34" s="22" t="s">
        <v>12</v>
      </c>
      <c r="C34" s="23"/>
      <c r="D34" s="23"/>
      <c r="E34" s="23">
        <f>+E35+E36+E37</f>
        <v>92272</v>
      </c>
    </row>
    <row r="35" spans="1:5" x14ac:dyDescent="0.25">
      <c r="A35" s="25" t="s">
        <v>22</v>
      </c>
      <c r="B35" s="12" t="s">
        <v>23</v>
      </c>
      <c r="C35" s="13"/>
      <c r="D35" s="13"/>
      <c r="E35" s="13">
        <v>52868</v>
      </c>
    </row>
    <row r="36" spans="1:5" x14ac:dyDescent="0.25">
      <c r="A36" s="25" t="s">
        <v>32</v>
      </c>
      <c r="B36" s="12" t="s">
        <v>33</v>
      </c>
      <c r="C36" s="13"/>
      <c r="D36" s="13"/>
      <c r="E36" s="13">
        <v>2722</v>
      </c>
    </row>
    <row r="37" spans="1:5" ht="15.75" thickBot="1" x14ac:dyDescent="0.3">
      <c r="A37" s="25" t="s">
        <v>34</v>
      </c>
      <c r="B37" s="12" t="s">
        <v>35</v>
      </c>
      <c r="C37" s="13"/>
      <c r="D37" s="13"/>
      <c r="E37" s="13">
        <v>36682</v>
      </c>
    </row>
    <row r="38" spans="1:5" ht="15.75" thickBot="1" x14ac:dyDescent="0.3">
      <c r="A38" s="18" t="s">
        <v>38</v>
      </c>
      <c r="B38" s="19" t="s">
        <v>39</v>
      </c>
      <c r="C38" s="20">
        <f>+C39</f>
        <v>43749.23</v>
      </c>
      <c r="D38" s="20">
        <f t="shared" ref="D38:E38" si="6">+D39</f>
        <v>41093</v>
      </c>
      <c r="E38" s="20">
        <f t="shared" si="6"/>
        <v>52392</v>
      </c>
    </row>
    <row r="39" spans="1:5" ht="15.75" thickBot="1" x14ac:dyDescent="0.3">
      <c r="A39" s="21" t="s">
        <v>19</v>
      </c>
      <c r="B39" s="22" t="s">
        <v>4</v>
      </c>
      <c r="C39" s="23">
        <f t="shared" ref="C39:E39" si="7">C40</f>
        <v>43749.23</v>
      </c>
      <c r="D39" s="23">
        <f t="shared" si="7"/>
        <v>41093</v>
      </c>
      <c r="E39" s="23">
        <f t="shared" si="7"/>
        <v>52392</v>
      </c>
    </row>
    <row r="40" spans="1:5" ht="15.75" thickBot="1" x14ac:dyDescent="0.3">
      <c r="A40" s="28" t="s">
        <v>22</v>
      </c>
      <c r="B40" s="29" t="s">
        <v>23</v>
      </c>
      <c r="C40" s="30">
        <v>43749.23</v>
      </c>
      <c r="D40" s="30">
        <v>41093</v>
      </c>
      <c r="E40" s="30">
        <v>52392</v>
      </c>
    </row>
    <row r="41" spans="1:5" ht="15.75" thickBot="1" x14ac:dyDescent="0.3">
      <c r="A41" s="18" t="s">
        <v>40</v>
      </c>
      <c r="B41" s="19" t="s">
        <v>41</v>
      </c>
      <c r="C41" s="20">
        <f t="shared" ref="C41:E41" si="8">SUM(C43:C45)</f>
        <v>49170.8</v>
      </c>
      <c r="D41" s="20">
        <f t="shared" si="8"/>
        <v>0</v>
      </c>
      <c r="E41" s="20">
        <f t="shared" si="8"/>
        <v>0</v>
      </c>
    </row>
    <row r="42" spans="1:5" ht="15.75" thickBot="1" x14ac:dyDescent="0.3">
      <c r="A42" s="21" t="s">
        <v>19</v>
      </c>
      <c r="B42" s="22" t="s">
        <v>4</v>
      </c>
      <c r="C42" s="23">
        <f t="shared" ref="C42:E42" si="9">SUM(C43:C45)</f>
        <v>49170.8</v>
      </c>
      <c r="D42" s="23">
        <f t="shared" si="9"/>
        <v>0</v>
      </c>
      <c r="E42" s="23">
        <f t="shared" si="9"/>
        <v>0</v>
      </c>
    </row>
    <row r="43" spans="1:5" x14ac:dyDescent="0.25">
      <c r="A43" s="24">
        <v>31</v>
      </c>
      <c r="B43" s="9" t="s">
        <v>42</v>
      </c>
      <c r="C43" s="10">
        <v>49170.8</v>
      </c>
      <c r="D43" s="10">
        <v>0</v>
      </c>
      <c r="E43" s="10">
        <v>0</v>
      </c>
    </row>
    <row r="44" spans="1:5" x14ac:dyDescent="0.25">
      <c r="A44" s="25">
        <v>32</v>
      </c>
      <c r="B44" s="12" t="s">
        <v>43</v>
      </c>
      <c r="C44" s="13"/>
      <c r="D44" s="13"/>
      <c r="E44" s="13"/>
    </row>
    <row r="45" spans="1:5" x14ac:dyDescent="0.25">
      <c r="A45" s="26">
        <v>34</v>
      </c>
      <c r="B45" s="15" t="s">
        <v>44</v>
      </c>
      <c r="C45" s="16"/>
      <c r="D45" s="16"/>
      <c r="E45" s="16"/>
    </row>
    <row r="46" spans="1:5" ht="15.75" thickBot="1" x14ac:dyDescent="0.3">
      <c r="A46" s="28" t="s">
        <v>22</v>
      </c>
      <c r="B46" s="29" t="s">
        <v>23</v>
      </c>
      <c r="C46" s="30"/>
      <c r="D46" s="30"/>
      <c r="E46" s="30"/>
    </row>
    <row r="47" spans="1:5" ht="15.75" thickBot="1" x14ac:dyDescent="0.3">
      <c r="A47" s="18" t="s">
        <v>57</v>
      </c>
      <c r="B47" s="19" t="s">
        <v>58</v>
      </c>
      <c r="C47" s="20">
        <f>+C48</f>
        <v>0</v>
      </c>
      <c r="D47" s="20">
        <f>+D48</f>
        <v>0</v>
      </c>
      <c r="E47" s="20">
        <f>+E48</f>
        <v>1043</v>
      </c>
    </row>
    <row r="48" spans="1:5" ht="15.75" thickBot="1" x14ac:dyDescent="0.3">
      <c r="A48" s="21" t="s">
        <v>19</v>
      </c>
      <c r="B48" s="22" t="s">
        <v>4</v>
      </c>
      <c r="C48" s="23">
        <f>+C49</f>
        <v>0</v>
      </c>
      <c r="D48" s="23">
        <f t="shared" ref="D48:E48" si="10">+D49</f>
        <v>0</v>
      </c>
      <c r="E48" s="23">
        <f t="shared" si="10"/>
        <v>1043</v>
      </c>
    </row>
    <row r="49" spans="1:5" ht="15.75" thickBot="1" x14ac:dyDescent="0.3">
      <c r="A49" s="28">
        <v>37</v>
      </c>
      <c r="B49" s="12" t="s">
        <v>31</v>
      </c>
      <c r="C49" s="30">
        <v>0</v>
      </c>
      <c r="D49" s="30">
        <v>0</v>
      </c>
      <c r="E49" s="30">
        <v>1043</v>
      </c>
    </row>
    <row r="50" spans="1:5" ht="15.75" thickBot="1" x14ac:dyDescent="0.3">
      <c r="A50" s="31" t="s">
        <v>45</v>
      </c>
      <c r="B50" s="19" t="s">
        <v>46</v>
      </c>
      <c r="C50" s="20">
        <f t="shared" ref="C50:D50" si="11">SUM(C51)</f>
        <v>363628.08999999997</v>
      </c>
      <c r="D50" s="20">
        <f t="shared" si="11"/>
        <v>385100</v>
      </c>
      <c r="E50" s="20">
        <f>+E51+E57</f>
        <v>365945</v>
      </c>
    </row>
    <row r="51" spans="1:5" ht="15.75" thickBot="1" x14ac:dyDescent="0.3">
      <c r="A51" s="32">
        <v>51</v>
      </c>
      <c r="B51" s="22" t="s">
        <v>8</v>
      </c>
      <c r="C51" s="23">
        <f t="shared" ref="C51:E51" si="12">SUM(C52:C56)</f>
        <v>363628.08999999997</v>
      </c>
      <c r="D51" s="23">
        <f t="shared" si="12"/>
        <v>385100</v>
      </c>
      <c r="E51" s="23">
        <f t="shared" si="12"/>
        <v>365645</v>
      </c>
    </row>
    <row r="52" spans="1:5" x14ac:dyDescent="0.25">
      <c r="A52" s="24">
        <v>31</v>
      </c>
      <c r="B52" s="9" t="s">
        <v>21</v>
      </c>
      <c r="C52" s="10">
        <v>210278.39999999999</v>
      </c>
      <c r="D52" s="10">
        <v>224600</v>
      </c>
      <c r="E52" s="10">
        <v>189645</v>
      </c>
    </row>
    <row r="53" spans="1:5" x14ac:dyDescent="0.25">
      <c r="A53" s="25">
        <v>32</v>
      </c>
      <c r="B53" s="12" t="s">
        <v>23</v>
      </c>
      <c r="C53" s="13">
        <v>147109.70000000001</v>
      </c>
      <c r="D53" s="13">
        <v>150500</v>
      </c>
      <c r="E53" s="13">
        <v>161000</v>
      </c>
    </row>
    <row r="54" spans="1:5" x14ac:dyDescent="0.25">
      <c r="A54" s="26">
        <v>34</v>
      </c>
      <c r="B54" s="15" t="s">
        <v>29</v>
      </c>
      <c r="C54" s="16">
        <v>161.76</v>
      </c>
      <c r="D54" s="16"/>
      <c r="E54" s="16"/>
    </row>
    <row r="55" spans="1:5" x14ac:dyDescent="0.25">
      <c r="A55" s="25" t="s">
        <v>32</v>
      </c>
      <c r="B55" s="12" t="s">
        <v>33</v>
      </c>
      <c r="C55" s="16"/>
      <c r="D55" s="16"/>
      <c r="E55" s="16"/>
    </row>
    <row r="56" spans="1:5" ht="15.75" thickBot="1" x14ac:dyDescent="0.3">
      <c r="A56" s="26">
        <v>42</v>
      </c>
      <c r="B56" s="15" t="s">
        <v>35</v>
      </c>
      <c r="C56" s="16">
        <v>6078.23</v>
      </c>
      <c r="D56" s="16">
        <v>10000</v>
      </c>
      <c r="E56" s="16">
        <v>15000</v>
      </c>
    </row>
    <row r="57" spans="1:5" ht="15.75" thickBot="1" x14ac:dyDescent="0.3">
      <c r="A57" s="21" t="s">
        <v>51</v>
      </c>
      <c r="B57" s="22" t="s">
        <v>7</v>
      </c>
      <c r="C57" s="22"/>
      <c r="D57" s="22"/>
      <c r="E57" s="23">
        <f>+E58</f>
        <v>300</v>
      </c>
    </row>
    <row r="58" spans="1:5" ht="15.75" thickBot="1" x14ac:dyDescent="0.3">
      <c r="A58" s="28">
        <v>32</v>
      </c>
      <c r="B58" s="12" t="s">
        <v>23</v>
      </c>
      <c r="C58" s="30"/>
      <c r="D58" s="30"/>
      <c r="E58" s="30">
        <v>300</v>
      </c>
    </row>
    <row r="59" spans="1:5" ht="15.75" thickBot="1" x14ac:dyDescent="0.3">
      <c r="A59" s="18" t="s">
        <v>47</v>
      </c>
      <c r="B59" s="19" t="s">
        <v>48</v>
      </c>
      <c r="C59" s="20">
        <f>C60+C67+C76+C86</f>
        <v>945717.02</v>
      </c>
      <c r="D59" s="20">
        <f>D60+D67+D76+D86</f>
        <v>542982</v>
      </c>
      <c r="E59" s="20">
        <f>E60+E67+E76+E86</f>
        <v>901178</v>
      </c>
    </row>
    <row r="60" spans="1:5" ht="15.75" thickBot="1" x14ac:dyDescent="0.3">
      <c r="A60" s="21" t="s">
        <v>20</v>
      </c>
      <c r="B60" s="22" t="s">
        <v>6</v>
      </c>
      <c r="C60" s="23">
        <f t="shared" ref="C60:E60" si="13">SUM(C61:C66)</f>
        <v>68407.319999999992</v>
      </c>
      <c r="D60" s="23">
        <f t="shared" si="13"/>
        <v>45550</v>
      </c>
      <c r="E60" s="23">
        <f t="shared" si="13"/>
        <v>49825</v>
      </c>
    </row>
    <row r="61" spans="1:5" x14ac:dyDescent="0.25">
      <c r="A61" s="24" t="s">
        <v>20</v>
      </c>
      <c r="B61" s="9" t="s">
        <v>21</v>
      </c>
      <c r="C61" s="10">
        <v>50262.87</v>
      </c>
      <c r="D61" s="10">
        <v>24225</v>
      </c>
      <c r="E61" s="10">
        <v>23060</v>
      </c>
    </row>
    <row r="62" spans="1:5" x14ac:dyDescent="0.25">
      <c r="A62" s="25" t="s">
        <v>22</v>
      </c>
      <c r="B62" s="12" t="s">
        <v>23</v>
      </c>
      <c r="C62" s="13">
        <v>12594.03</v>
      </c>
      <c r="D62" s="13">
        <v>18325</v>
      </c>
      <c r="E62" s="13">
        <v>13600</v>
      </c>
    </row>
    <row r="63" spans="1:5" x14ac:dyDescent="0.25">
      <c r="A63" s="25" t="s">
        <v>28</v>
      </c>
      <c r="B63" s="12" t="s">
        <v>29</v>
      </c>
      <c r="C63" s="13">
        <v>16.93</v>
      </c>
      <c r="D63" s="13"/>
      <c r="E63" s="13"/>
    </row>
    <row r="64" spans="1:5" x14ac:dyDescent="0.25">
      <c r="A64" s="25">
        <v>36</v>
      </c>
      <c r="B64" s="12" t="s">
        <v>49</v>
      </c>
      <c r="C64" s="13">
        <v>4170.82</v>
      </c>
      <c r="D64" s="13"/>
      <c r="E64" s="13">
        <v>5165</v>
      </c>
    </row>
    <row r="65" spans="1:5" x14ac:dyDescent="0.25">
      <c r="A65" s="26">
        <v>38</v>
      </c>
      <c r="B65" s="15" t="s">
        <v>25</v>
      </c>
      <c r="C65" s="16">
        <v>1265.3900000000001</v>
      </c>
      <c r="D65" s="16"/>
      <c r="E65" s="16"/>
    </row>
    <row r="66" spans="1:5" ht="15.75" thickBot="1" x14ac:dyDescent="0.3">
      <c r="A66" s="26">
        <v>42</v>
      </c>
      <c r="B66" s="15" t="s">
        <v>50</v>
      </c>
      <c r="C66" s="16">
        <v>97.28</v>
      </c>
      <c r="D66" s="27">
        <v>3000</v>
      </c>
      <c r="E66" s="27">
        <v>8000</v>
      </c>
    </row>
    <row r="67" spans="1:5" ht="15.75" thickBot="1" x14ac:dyDescent="0.3">
      <c r="A67" s="21" t="s">
        <v>51</v>
      </c>
      <c r="B67" s="22" t="s">
        <v>7</v>
      </c>
      <c r="C67" s="23">
        <f t="shared" ref="C67:E67" si="14">SUM(C68:C75)</f>
        <v>327101.29000000004</v>
      </c>
      <c r="D67" s="23">
        <f t="shared" si="14"/>
        <v>280000</v>
      </c>
      <c r="E67" s="23">
        <f t="shared" si="14"/>
        <v>319320</v>
      </c>
    </row>
    <row r="68" spans="1:5" x14ac:dyDescent="0.25">
      <c r="A68" s="24" t="s">
        <v>20</v>
      </c>
      <c r="B68" s="9" t="s">
        <v>21</v>
      </c>
      <c r="C68" s="10">
        <v>56938.39</v>
      </c>
      <c r="D68" s="10">
        <v>99550</v>
      </c>
      <c r="E68" s="10">
        <f>91985-3351-483</f>
        <v>88151</v>
      </c>
    </row>
    <row r="69" spans="1:5" x14ac:dyDescent="0.25">
      <c r="A69" s="25" t="s">
        <v>22</v>
      </c>
      <c r="B69" s="12" t="s">
        <v>23</v>
      </c>
      <c r="C69" s="13">
        <v>229702.3</v>
      </c>
      <c r="D69" s="13">
        <v>131500</v>
      </c>
      <c r="E69" s="13">
        <v>195176</v>
      </c>
    </row>
    <row r="70" spans="1:5" x14ac:dyDescent="0.25">
      <c r="A70" s="25" t="s">
        <v>28</v>
      </c>
      <c r="B70" s="12" t="s">
        <v>29</v>
      </c>
      <c r="C70" s="13">
        <v>2229.65</v>
      </c>
      <c r="D70" s="27">
        <v>2000</v>
      </c>
      <c r="E70" s="27">
        <v>2000</v>
      </c>
    </row>
    <row r="71" spans="1:5" x14ac:dyDescent="0.25">
      <c r="A71" s="25">
        <v>36</v>
      </c>
      <c r="B71" s="12" t="s">
        <v>49</v>
      </c>
      <c r="C71" s="13">
        <v>11335.12</v>
      </c>
      <c r="D71" s="27">
        <v>12000</v>
      </c>
      <c r="E71" s="27">
        <v>8910</v>
      </c>
    </row>
    <row r="72" spans="1:5" x14ac:dyDescent="0.25">
      <c r="A72" s="25" t="s">
        <v>30</v>
      </c>
      <c r="B72" s="12" t="s">
        <v>31</v>
      </c>
      <c r="C72" s="13">
        <v>2516.4299999999998</v>
      </c>
      <c r="D72" s="13"/>
      <c r="E72" s="13"/>
    </row>
    <row r="73" spans="1:5" x14ac:dyDescent="0.25">
      <c r="A73" s="26">
        <v>38</v>
      </c>
      <c r="B73" s="15" t="s">
        <v>25</v>
      </c>
      <c r="C73" s="16">
        <v>1113.1500000000001</v>
      </c>
      <c r="D73" s="27">
        <v>1500</v>
      </c>
      <c r="E73" s="27">
        <v>3000</v>
      </c>
    </row>
    <row r="74" spans="1:5" x14ac:dyDescent="0.25">
      <c r="A74" s="25" t="s">
        <v>32</v>
      </c>
      <c r="B74" s="12" t="s">
        <v>33</v>
      </c>
      <c r="C74" s="16"/>
      <c r="D74" s="27"/>
      <c r="E74" s="27"/>
    </row>
    <row r="75" spans="1:5" ht="15.75" thickBot="1" x14ac:dyDescent="0.3">
      <c r="A75" s="26" t="s">
        <v>34</v>
      </c>
      <c r="B75" s="15" t="s">
        <v>35</v>
      </c>
      <c r="C75" s="16">
        <v>23266.25</v>
      </c>
      <c r="D75" s="27">
        <v>33450</v>
      </c>
      <c r="E75" s="27">
        <v>22083</v>
      </c>
    </row>
    <row r="76" spans="1:5" ht="15.75" thickBot="1" x14ac:dyDescent="0.3">
      <c r="A76" s="21" t="s">
        <v>52</v>
      </c>
      <c r="B76" s="22" t="s">
        <v>9</v>
      </c>
      <c r="C76" s="23">
        <f t="shared" ref="C76:E76" si="15">SUM(C77:C85)</f>
        <v>550208.40999999992</v>
      </c>
      <c r="D76" s="23">
        <f t="shared" si="15"/>
        <v>217432</v>
      </c>
      <c r="E76" s="23">
        <f t="shared" si="15"/>
        <v>532033</v>
      </c>
    </row>
    <row r="77" spans="1:5" x14ac:dyDescent="0.25">
      <c r="A77" s="24" t="s">
        <v>20</v>
      </c>
      <c r="B77" s="9" t="s">
        <v>21</v>
      </c>
      <c r="C77" s="10">
        <v>225372.3</v>
      </c>
      <c r="D77" s="27">
        <v>55000</v>
      </c>
      <c r="E77" s="27">
        <v>299539</v>
      </c>
    </row>
    <row r="78" spans="1:5" x14ac:dyDescent="0.25">
      <c r="A78" s="25" t="s">
        <v>22</v>
      </c>
      <c r="B78" s="12" t="s">
        <v>23</v>
      </c>
      <c r="C78" s="13">
        <v>269721.09999999998</v>
      </c>
      <c r="D78" s="13">
        <v>60500</v>
      </c>
      <c r="E78" s="13">
        <v>130962</v>
      </c>
    </row>
    <row r="79" spans="1:5" x14ac:dyDescent="0.25">
      <c r="A79" s="25" t="s">
        <v>28</v>
      </c>
      <c r="B79" s="12" t="s">
        <v>29</v>
      </c>
      <c r="C79" s="13">
        <v>303.81</v>
      </c>
      <c r="D79" s="13"/>
      <c r="E79" s="13"/>
    </row>
    <row r="80" spans="1:5" x14ac:dyDescent="0.25">
      <c r="A80" s="25" t="s">
        <v>53</v>
      </c>
      <c r="B80" s="12" t="s">
        <v>49</v>
      </c>
      <c r="C80" s="13">
        <v>2579.6799999999998</v>
      </c>
      <c r="D80" s="27">
        <v>4500</v>
      </c>
      <c r="E80" s="27">
        <v>0</v>
      </c>
    </row>
    <row r="81" spans="1:5" x14ac:dyDescent="0.25">
      <c r="A81" s="25" t="s">
        <v>30</v>
      </c>
      <c r="B81" s="12" t="s">
        <v>31</v>
      </c>
      <c r="C81" s="13">
        <v>29375</v>
      </c>
      <c r="D81" s="27">
        <v>87500</v>
      </c>
      <c r="E81" s="27">
        <v>91500</v>
      </c>
    </row>
    <row r="82" spans="1:5" x14ac:dyDescent="0.25">
      <c r="A82" s="25" t="s">
        <v>24</v>
      </c>
      <c r="B82" s="12" t="s">
        <v>25</v>
      </c>
      <c r="C82" s="13"/>
      <c r="D82" s="13"/>
      <c r="E82" s="13">
        <v>100</v>
      </c>
    </row>
    <row r="83" spans="1:5" x14ac:dyDescent="0.25">
      <c r="A83" s="25" t="s">
        <v>32</v>
      </c>
      <c r="B83" s="12" t="s">
        <v>33</v>
      </c>
      <c r="C83" s="13">
        <v>6440</v>
      </c>
      <c r="D83" s="13"/>
      <c r="E83" s="13"/>
    </row>
    <row r="84" spans="1:5" x14ac:dyDescent="0.25">
      <c r="A84" s="25" t="s">
        <v>34</v>
      </c>
      <c r="B84" s="12" t="s">
        <v>35</v>
      </c>
      <c r="C84" s="13">
        <v>16416.52</v>
      </c>
      <c r="D84" s="13">
        <v>9932</v>
      </c>
      <c r="E84" s="13">
        <v>9932</v>
      </c>
    </row>
    <row r="85" spans="1:5" ht="15.75" thickBot="1" x14ac:dyDescent="0.3">
      <c r="A85" s="26" t="s">
        <v>36</v>
      </c>
      <c r="B85" s="15" t="s">
        <v>37</v>
      </c>
      <c r="C85" s="16"/>
      <c r="D85" s="16"/>
      <c r="E85" s="16"/>
    </row>
    <row r="86" spans="1:5" ht="15.75" thickBot="1" x14ac:dyDescent="0.3">
      <c r="A86" s="21" t="s">
        <v>54</v>
      </c>
      <c r="B86" s="22" t="s">
        <v>10</v>
      </c>
      <c r="C86" s="23">
        <f t="shared" ref="C86:E86" si="16">SUM(C87:C92)</f>
        <v>0</v>
      </c>
      <c r="D86" s="23">
        <f t="shared" si="16"/>
        <v>0</v>
      </c>
      <c r="E86" s="23">
        <f t="shared" si="16"/>
        <v>0</v>
      </c>
    </row>
    <row r="87" spans="1:5" x14ac:dyDescent="0.25">
      <c r="A87" s="24" t="s">
        <v>20</v>
      </c>
      <c r="B87" s="9" t="s">
        <v>21</v>
      </c>
      <c r="C87" s="10"/>
      <c r="D87" s="10"/>
      <c r="E87" s="10"/>
    </row>
    <row r="88" spans="1:5" x14ac:dyDescent="0.25">
      <c r="A88" s="25" t="s">
        <v>22</v>
      </c>
      <c r="B88" s="12" t="s">
        <v>23</v>
      </c>
      <c r="C88" s="13"/>
      <c r="D88" s="13"/>
      <c r="E88" s="13"/>
    </row>
    <row r="89" spans="1:5" x14ac:dyDescent="0.25">
      <c r="A89" s="25" t="s">
        <v>28</v>
      </c>
      <c r="B89" s="12" t="s">
        <v>29</v>
      </c>
      <c r="C89" s="13"/>
      <c r="D89" s="13"/>
      <c r="E89" s="13"/>
    </row>
    <row r="90" spans="1:5" x14ac:dyDescent="0.25">
      <c r="A90" s="25" t="s">
        <v>32</v>
      </c>
      <c r="B90" s="12" t="s">
        <v>33</v>
      </c>
      <c r="C90" s="13"/>
      <c r="D90" s="13"/>
      <c r="E90" s="13"/>
    </row>
    <row r="91" spans="1:5" x14ac:dyDescent="0.25">
      <c r="A91" s="25" t="s">
        <v>34</v>
      </c>
      <c r="B91" s="12" t="s">
        <v>35</v>
      </c>
      <c r="C91" s="13"/>
      <c r="D91" s="13"/>
      <c r="E91" s="13"/>
    </row>
    <row r="92" spans="1:5" ht="15.75" thickBot="1" x14ac:dyDescent="0.3">
      <c r="A92" s="33" t="s">
        <v>36</v>
      </c>
      <c r="B92" s="34" t="s">
        <v>37</v>
      </c>
      <c r="C92" s="35"/>
      <c r="D92" s="35"/>
      <c r="E92" s="35"/>
    </row>
  </sheetData>
  <dataValidations disablePrompts="1" count="1">
    <dataValidation type="whole" allowBlank="1" showInputMessage="1" showErrorMessage="1" errorTitle="GREŠKA" error="U ovo polje je dozvoljen unos samo brojčanih vrijednosti (bez decimala!)" sqref="D27:E27 D31:E31 D66:E66 D70:E71 D73:E75 D77:E77 D80:E81" xr:uid="{CFEE4652-E0D0-4B35-BAD3-1B711370C212}">
      <formula1>0</formula1>
      <formula2>10000000000</formula2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FFRi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Vidić</dc:creator>
  <cp:lastModifiedBy>Sandra Vidić</cp:lastModifiedBy>
  <cp:lastPrinted>2025-12-10T07:53:37Z</cp:lastPrinted>
  <dcterms:created xsi:type="dcterms:W3CDTF">2025-09-22T07:41:16Z</dcterms:created>
  <dcterms:modified xsi:type="dcterms:W3CDTF">2025-12-10T08:31:18Z</dcterms:modified>
</cp:coreProperties>
</file>